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18020" yWindow="1860" windowWidth="31120" windowHeight="21220" tabRatio="500"/>
  </bookViews>
  <sheets>
    <sheet name="Mortality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2" l="1"/>
  <c r="H7" i="2"/>
  <c r="H8" i="2"/>
  <c r="H9" i="2"/>
  <c r="H10" i="2"/>
  <c r="H11" i="2"/>
  <c r="H12" i="2"/>
  <c r="H13" i="2"/>
  <c r="H14" i="2"/>
  <c r="H15" i="2"/>
  <c r="H16" i="2"/>
  <c r="H17" i="2"/>
  <c r="F111" i="2"/>
  <c r="J17" i="2"/>
  <c r="F56" i="2"/>
  <c r="T3" i="2"/>
  <c r="J5" i="2"/>
  <c r="O17" i="2"/>
  <c r="C17" i="2"/>
  <c r="I7" i="2"/>
  <c r="I8" i="2"/>
  <c r="I9" i="2"/>
  <c r="I10" i="2"/>
  <c r="I11" i="2"/>
  <c r="I12" i="2"/>
  <c r="I13" i="2"/>
  <c r="I14" i="2"/>
  <c r="I15" i="2"/>
  <c r="I16" i="2"/>
  <c r="I17" i="2"/>
  <c r="G120" i="2"/>
  <c r="G121" i="2"/>
  <c r="K17" i="2"/>
  <c r="G66" i="2"/>
  <c r="T4" i="2"/>
  <c r="K5" i="2"/>
  <c r="P17" i="2"/>
  <c r="D17" i="2"/>
  <c r="Q17" i="2"/>
  <c r="E17" i="2"/>
  <c r="R17" i="2"/>
  <c r="F17" i="2"/>
  <c r="N17" i="2"/>
  <c r="D6" i="2"/>
  <c r="C6" i="2"/>
  <c r="B16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D106" i="2"/>
  <c r="F106" i="2"/>
  <c r="J16" i="2"/>
  <c r="D56" i="2"/>
  <c r="O16" i="2"/>
  <c r="C16" i="2"/>
  <c r="E116" i="2"/>
  <c r="G116" i="2"/>
  <c r="K16" i="2"/>
  <c r="E66" i="2"/>
  <c r="P16" i="2"/>
  <c r="D16" i="2"/>
  <c r="Q16" i="2"/>
  <c r="E16" i="2"/>
  <c r="R16" i="2"/>
  <c r="F16" i="2"/>
  <c r="N16" i="2"/>
  <c r="B15" i="2"/>
  <c r="N15" i="2"/>
  <c r="D101" i="2"/>
  <c r="F101" i="2"/>
  <c r="J15" i="2"/>
  <c r="O15" i="2"/>
  <c r="E111" i="2"/>
  <c r="G111" i="2"/>
  <c r="K15" i="2"/>
  <c r="P15" i="2"/>
  <c r="Q15" i="2"/>
  <c r="R15" i="2"/>
  <c r="N8" i="2"/>
  <c r="N9" i="2"/>
  <c r="N10" i="2"/>
  <c r="N11" i="2"/>
  <c r="N12" i="2"/>
  <c r="N13" i="2"/>
  <c r="N14" i="2"/>
  <c r="N7" i="2"/>
  <c r="D61" i="2"/>
  <c r="F61" i="2"/>
  <c r="J7" i="2"/>
  <c r="C15" i="2"/>
  <c r="D15" i="2"/>
  <c r="E15" i="2"/>
  <c r="F15" i="2"/>
  <c r="D110" i="2"/>
  <c r="F110" i="2"/>
  <c r="D96" i="2"/>
  <c r="F96" i="2"/>
  <c r="J14" i="2"/>
  <c r="D70" i="2"/>
  <c r="F70" i="2"/>
  <c r="O14" i="2"/>
  <c r="C14" i="2"/>
  <c r="E106" i="2"/>
  <c r="G106" i="2"/>
  <c r="K14" i="2"/>
  <c r="P14" i="2"/>
  <c r="D14" i="2"/>
  <c r="Q14" i="2"/>
  <c r="E14" i="2"/>
  <c r="R14" i="2"/>
  <c r="F14" i="2"/>
  <c r="D105" i="2"/>
  <c r="F105" i="2"/>
  <c r="D91" i="2"/>
  <c r="F91" i="2"/>
  <c r="J13" i="2"/>
  <c r="O13" i="2"/>
  <c r="C13" i="2"/>
  <c r="E101" i="2"/>
  <c r="G101" i="2"/>
  <c r="K13" i="2"/>
  <c r="P13" i="2"/>
  <c r="D13" i="2"/>
  <c r="Q13" i="2"/>
  <c r="E13" i="2"/>
  <c r="R13" i="2"/>
  <c r="F13" i="2"/>
  <c r="E120" i="2"/>
  <c r="D120" i="2"/>
  <c r="F120" i="2"/>
  <c r="F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E121" i="2"/>
  <c r="D121" i="2"/>
  <c r="C134" i="2"/>
  <c r="C135" i="2"/>
  <c r="C136" i="2"/>
  <c r="C137" i="2"/>
  <c r="C138" i="2"/>
  <c r="C139" i="2"/>
  <c r="C140" i="2"/>
  <c r="C141" i="2"/>
  <c r="C142" i="2"/>
  <c r="C143" i="2"/>
  <c r="C144" i="2"/>
  <c r="E80" i="2"/>
  <c r="D80" i="2"/>
  <c r="F80" i="2"/>
  <c r="D66" i="2"/>
  <c r="F66" i="2"/>
  <c r="J8" i="2"/>
  <c r="E70" i="2"/>
  <c r="O8" i="2"/>
  <c r="C8" i="2"/>
  <c r="E86" i="2"/>
  <c r="G86" i="2"/>
  <c r="E76" i="2"/>
  <c r="G76" i="2"/>
  <c r="K8" i="2"/>
  <c r="P8" i="2"/>
  <c r="D8" i="2"/>
  <c r="E85" i="2"/>
  <c r="D85" i="2"/>
  <c r="F85" i="2"/>
  <c r="D71" i="2"/>
  <c r="F71" i="2"/>
  <c r="J9" i="2"/>
  <c r="O9" i="2"/>
  <c r="C9" i="2"/>
  <c r="E91" i="2"/>
  <c r="G91" i="2"/>
  <c r="E81" i="2"/>
  <c r="G81" i="2"/>
  <c r="K9" i="2"/>
  <c r="P9" i="2"/>
  <c r="D9" i="2"/>
  <c r="E90" i="2"/>
  <c r="D90" i="2"/>
  <c r="F90" i="2"/>
  <c r="D76" i="2"/>
  <c r="F76" i="2"/>
  <c r="J10" i="2"/>
  <c r="O10" i="2"/>
  <c r="C10" i="2"/>
  <c r="E96" i="2"/>
  <c r="G96" i="2"/>
  <c r="K10" i="2"/>
  <c r="P10" i="2"/>
  <c r="D10" i="2"/>
  <c r="E95" i="2"/>
  <c r="D95" i="2"/>
  <c r="F95" i="2"/>
  <c r="D81" i="2"/>
  <c r="F81" i="2"/>
  <c r="J11" i="2"/>
  <c r="O11" i="2"/>
  <c r="C11" i="2"/>
  <c r="K11" i="2"/>
  <c r="P11" i="2"/>
  <c r="D11" i="2"/>
  <c r="E100" i="2"/>
  <c r="D100" i="2"/>
  <c r="F100" i="2"/>
  <c r="D86" i="2"/>
  <c r="F86" i="2"/>
  <c r="J12" i="2"/>
  <c r="O12" i="2"/>
  <c r="C12" i="2"/>
  <c r="K12" i="2"/>
  <c r="P12" i="2"/>
  <c r="D12" i="2"/>
  <c r="E71" i="2"/>
  <c r="G71" i="2"/>
  <c r="K7" i="2"/>
  <c r="P7" i="2"/>
  <c r="D7" i="2"/>
  <c r="E75" i="2"/>
  <c r="D75" i="2"/>
  <c r="F75" i="2"/>
  <c r="O7" i="2"/>
  <c r="C7" i="2"/>
  <c r="Q8" i="2"/>
  <c r="E8" i="2"/>
  <c r="R8" i="2"/>
  <c r="F8" i="2"/>
  <c r="Q9" i="2"/>
  <c r="E9" i="2"/>
  <c r="R9" i="2"/>
  <c r="F9" i="2"/>
  <c r="Q10" i="2"/>
  <c r="E10" i="2"/>
  <c r="R10" i="2"/>
  <c r="F10" i="2"/>
  <c r="Q11" i="2"/>
  <c r="E11" i="2"/>
  <c r="R11" i="2"/>
  <c r="F11" i="2"/>
  <c r="Q12" i="2"/>
  <c r="E12" i="2"/>
  <c r="R12" i="2"/>
  <c r="F12" i="2"/>
  <c r="Q7" i="2"/>
  <c r="E7" i="2"/>
  <c r="R7" i="2"/>
  <c r="F7" i="2"/>
  <c r="D60" i="2"/>
  <c r="E60" i="2"/>
  <c r="F60" i="2"/>
  <c r="D65" i="2"/>
  <c r="E65" i="2"/>
  <c r="F65" i="2"/>
  <c r="K6" i="2"/>
  <c r="P6" i="2"/>
  <c r="L6" i="2"/>
  <c r="J6" i="2"/>
  <c r="O6" i="2"/>
  <c r="E20" i="2"/>
  <c r="G20" i="2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E33" i="2"/>
  <c r="G33" i="2"/>
  <c r="E34" i="2"/>
  <c r="G34" i="2"/>
  <c r="E35" i="2"/>
  <c r="G35" i="2"/>
  <c r="E36" i="2"/>
  <c r="G36" i="2"/>
  <c r="E37" i="2"/>
  <c r="G37" i="2"/>
  <c r="E38" i="2"/>
  <c r="G38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E47" i="2"/>
  <c r="G47" i="2"/>
  <c r="E48" i="2"/>
  <c r="G48" i="2"/>
  <c r="E49" i="2"/>
  <c r="G49" i="2"/>
  <c r="E50" i="2"/>
  <c r="G50" i="2"/>
  <c r="E51" i="2"/>
  <c r="G51" i="2"/>
  <c r="E52" i="2"/>
  <c r="G52" i="2"/>
  <c r="E53" i="2"/>
  <c r="G53" i="2"/>
  <c r="E54" i="2"/>
  <c r="G54" i="2"/>
  <c r="E55" i="2"/>
  <c r="G55" i="2"/>
  <c r="E56" i="2"/>
  <c r="G56" i="2"/>
  <c r="E57" i="2"/>
  <c r="G57" i="2"/>
  <c r="E58" i="2"/>
  <c r="G58" i="2"/>
  <c r="E59" i="2"/>
  <c r="G59" i="2"/>
  <c r="G60" i="2"/>
  <c r="E61" i="2"/>
  <c r="G61" i="2"/>
  <c r="E62" i="2"/>
  <c r="G62" i="2"/>
  <c r="E63" i="2"/>
  <c r="G63" i="2"/>
  <c r="E64" i="2"/>
  <c r="G64" i="2"/>
  <c r="G65" i="2"/>
  <c r="E67" i="2"/>
  <c r="G67" i="2"/>
  <c r="E68" i="2"/>
  <c r="G68" i="2"/>
  <c r="E69" i="2"/>
  <c r="G69" i="2"/>
  <c r="G70" i="2"/>
  <c r="E72" i="2"/>
  <c r="G72" i="2"/>
  <c r="E73" i="2"/>
  <c r="G73" i="2"/>
  <c r="E74" i="2"/>
  <c r="G74" i="2"/>
  <c r="G75" i="2"/>
  <c r="E77" i="2"/>
  <c r="G77" i="2"/>
  <c r="E78" i="2"/>
  <c r="G78" i="2"/>
  <c r="E79" i="2"/>
  <c r="G79" i="2"/>
  <c r="G80" i="2"/>
  <c r="E82" i="2"/>
  <c r="G82" i="2"/>
  <c r="E83" i="2"/>
  <c r="G83" i="2"/>
  <c r="E84" i="2"/>
  <c r="G84" i="2"/>
  <c r="G85" i="2"/>
  <c r="E87" i="2"/>
  <c r="G87" i="2"/>
  <c r="E88" i="2"/>
  <c r="G88" i="2"/>
  <c r="E89" i="2"/>
  <c r="G89" i="2"/>
  <c r="G90" i="2"/>
  <c r="E92" i="2"/>
  <c r="G92" i="2"/>
  <c r="E93" i="2"/>
  <c r="G93" i="2"/>
  <c r="E94" i="2"/>
  <c r="G94" i="2"/>
  <c r="G95" i="2"/>
  <c r="E97" i="2"/>
  <c r="G97" i="2"/>
  <c r="E98" i="2"/>
  <c r="G98" i="2"/>
  <c r="E99" i="2"/>
  <c r="G99" i="2"/>
  <c r="G100" i="2"/>
  <c r="E102" i="2"/>
  <c r="G102" i="2"/>
  <c r="E103" i="2"/>
  <c r="G103" i="2"/>
  <c r="E104" i="2"/>
  <c r="G104" i="2"/>
  <c r="E105" i="2"/>
  <c r="G105" i="2"/>
  <c r="E107" i="2"/>
  <c r="G107" i="2"/>
  <c r="E108" i="2"/>
  <c r="G108" i="2"/>
  <c r="E109" i="2"/>
  <c r="G109" i="2"/>
  <c r="E110" i="2"/>
  <c r="G110" i="2"/>
  <c r="E112" i="2"/>
  <c r="G112" i="2"/>
  <c r="E113" i="2"/>
  <c r="G113" i="2"/>
  <c r="E114" i="2"/>
  <c r="G114" i="2"/>
  <c r="E115" i="2"/>
  <c r="G115" i="2"/>
  <c r="E117" i="2"/>
  <c r="G117" i="2"/>
  <c r="E118" i="2"/>
  <c r="G118" i="2"/>
  <c r="E119" i="2"/>
  <c r="G119" i="2"/>
  <c r="D21" i="2"/>
  <c r="F21" i="2"/>
  <c r="D22" i="2"/>
  <c r="F22" i="2"/>
  <c r="D23" i="2"/>
  <c r="F23" i="2"/>
  <c r="D24" i="2"/>
  <c r="F24" i="2"/>
  <c r="D25" i="2"/>
  <c r="F25" i="2"/>
  <c r="D26" i="2"/>
  <c r="F26" i="2"/>
  <c r="D27" i="2"/>
  <c r="F27" i="2"/>
  <c r="D28" i="2"/>
  <c r="F28" i="2"/>
  <c r="D29" i="2"/>
  <c r="F29" i="2"/>
  <c r="D30" i="2"/>
  <c r="F30" i="2"/>
  <c r="D31" i="2"/>
  <c r="F31" i="2"/>
  <c r="D32" i="2"/>
  <c r="F32" i="2"/>
  <c r="D33" i="2"/>
  <c r="F33" i="2"/>
  <c r="D34" i="2"/>
  <c r="F34" i="2"/>
  <c r="D35" i="2"/>
  <c r="F35" i="2"/>
  <c r="D36" i="2"/>
  <c r="F36" i="2"/>
  <c r="D37" i="2"/>
  <c r="F37" i="2"/>
  <c r="D38" i="2"/>
  <c r="F38" i="2"/>
  <c r="D39" i="2"/>
  <c r="F39" i="2"/>
  <c r="D40" i="2"/>
  <c r="F40" i="2"/>
  <c r="D41" i="2"/>
  <c r="F41" i="2"/>
  <c r="D42" i="2"/>
  <c r="F42" i="2"/>
  <c r="D43" i="2"/>
  <c r="F43" i="2"/>
  <c r="D44" i="2"/>
  <c r="F44" i="2"/>
  <c r="D45" i="2"/>
  <c r="F45" i="2"/>
  <c r="D46" i="2"/>
  <c r="F46" i="2"/>
  <c r="D47" i="2"/>
  <c r="F47" i="2"/>
  <c r="D48" i="2"/>
  <c r="F48" i="2"/>
  <c r="D49" i="2"/>
  <c r="F49" i="2"/>
  <c r="D50" i="2"/>
  <c r="F50" i="2"/>
  <c r="D51" i="2"/>
  <c r="F51" i="2"/>
  <c r="D52" i="2"/>
  <c r="F52" i="2"/>
  <c r="D53" i="2"/>
  <c r="F53" i="2"/>
  <c r="D54" i="2"/>
  <c r="F54" i="2"/>
  <c r="D55" i="2"/>
  <c r="F55" i="2"/>
  <c r="D57" i="2"/>
  <c r="F57" i="2"/>
  <c r="D58" i="2"/>
  <c r="F58" i="2"/>
  <c r="D59" i="2"/>
  <c r="F59" i="2"/>
  <c r="D62" i="2"/>
  <c r="F62" i="2"/>
  <c r="D63" i="2"/>
  <c r="F63" i="2"/>
  <c r="D64" i="2"/>
  <c r="F64" i="2"/>
  <c r="D67" i="2"/>
  <c r="F67" i="2"/>
  <c r="D68" i="2"/>
  <c r="F68" i="2"/>
  <c r="D69" i="2"/>
  <c r="F69" i="2"/>
  <c r="D72" i="2"/>
  <c r="F72" i="2"/>
  <c r="D73" i="2"/>
  <c r="F73" i="2"/>
  <c r="D74" i="2"/>
  <c r="F74" i="2"/>
  <c r="D77" i="2"/>
  <c r="F77" i="2"/>
  <c r="D78" i="2"/>
  <c r="F78" i="2"/>
  <c r="D79" i="2"/>
  <c r="F79" i="2"/>
  <c r="D82" i="2"/>
  <c r="F82" i="2"/>
  <c r="D83" i="2"/>
  <c r="F83" i="2"/>
  <c r="D84" i="2"/>
  <c r="F84" i="2"/>
  <c r="D87" i="2"/>
  <c r="F87" i="2"/>
  <c r="D88" i="2"/>
  <c r="F88" i="2"/>
  <c r="D89" i="2"/>
  <c r="F89" i="2"/>
  <c r="D92" i="2"/>
  <c r="F92" i="2"/>
  <c r="D93" i="2"/>
  <c r="F93" i="2"/>
  <c r="D94" i="2"/>
  <c r="F94" i="2"/>
  <c r="D97" i="2"/>
  <c r="F97" i="2"/>
  <c r="D98" i="2"/>
  <c r="F98" i="2"/>
  <c r="D99" i="2"/>
  <c r="F99" i="2"/>
  <c r="D102" i="2"/>
  <c r="F102" i="2"/>
  <c r="D103" i="2"/>
  <c r="F103" i="2"/>
  <c r="D104" i="2"/>
  <c r="F104" i="2"/>
  <c r="D107" i="2"/>
  <c r="F107" i="2"/>
  <c r="D108" i="2"/>
  <c r="F108" i="2"/>
  <c r="D109" i="2"/>
  <c r="F109" i="2"/>
  <c r="D111" i="2"/>
  <c r="D112" i="2"/>
  <c r="F112" i="2"/>
  <c r="D113" i="2"/>
  <c r="F113" i="2"/>
  <c r="D114" i="2"/>
  <c r="F114" i="2"/>
  <c r="D115" i="2"/>
  <c r="F115" i="2"/>
  <c r="D116" i="2"/>
  <c r="F116" i="2"/>
  <c r="D117" i="2"/>
  <c r="F117" i="2"/>
  <c r="D118" i="2"/>
  <c r="F118" i="2"/>
  <c r="D119" i="2"/>
  <c r="F119" i="2"/>
  <c r="D20" i="2"/>
  <c r="F20" i="2"/>
</calcChain>
</file>

<file path=xl/comments1.xml><?xml version="1.0" encoding="utf-8"?>
<comments xmlns="http://schemas.openxmlformats.org/spreadsheetml/2006/main">
  <authors>
    <author>ABS</author>
    <author>Emma Nugent</author>
  </authors>
  <commentList>
    <comment ref="T18" authorId="0">
      <text>
        <r>
          <rPr>
            <sz val="8"/>
            <color indexed="8"/>
            <rFont val="Arial"/>
            <family val="2"/>
          </rPr>
          <t>lx – number of persons surviving to exact age x.</t>
        </r>
      </text>
    </comment>
    <comment ref="U18" authorId="0">
      <text>
        <r>
          <rPr>
            <sz val="8"/>
            <color indexed="8"/>
            <rFont val="Arial"/>
            <family val="2"/>
          </rPr>
          <t>qx – proportion of persons dying between exact age x and exact age x+1.</t>
        </r>
      </text>
    </comment>
    <comment ref="V18" authorId="0">
      <text>
        <r>
          <rPr>
            <sz val="8"/>
            <color indexed="8"/>
            <rFont val="Arial"/>
            <family val="2"/>
          </rPr>
          <t>Lx – number of person years lived within the age interval x to x+1.</t>
        </r>
      </text>
    </comment>
    <comment ref="W18" authorId="0">
      <text>
        <r>
          <rPr>
            <sz val="8"/>
            <color indexed="8"/>
            <rFont val="Arial"/>
            <family val="2"/>
          </rPr>
          <t>ex – expectation of life at exact age x.</t>
        </r>
      </text>
    </comment>
    <comment ref="X18" authorId="0">
      <text>
        <r>
          <rPr>
            <sz val="8"/>
            <color indexed="8"/>
            <rFont val="Arial"/>
            <family val="2"/>
          </rPr>
          <t>lx – number of persons surviving to exact age x.</t>
        </r>
      </text>
    </comment>
    <comment ref="Y18" authorId="0">
      <text>
        <r>
          <rPr>
            <sz val="8"/>
            <color indexed="8"/>
            <rFont val="Arial"/>
            <family val="2"/>
          </rPr>
          <t>qx – proportion of persons dying between exact age x and exact age x+1.</t>
        </r>
      </text>
    </comment>
    <comment ref="Z18" authorId="0">
      <text>
        <r>
          <rPr>
            <sz val="8"/>
            <color indexed="8"/>
            <rFont val="Arial"/>
            <family val="2"/>
          </rPr>
          <t>Lx – number of person years lived within the age interval x to x+1.</t>
        </r>
      </text>
    </comment>
    <comment ref="AA18" authorId="0">
      <text>
        <r>
          <rPr>
            <sz val="8"/>
            <color indexed="8"/>
            <rFont val="Arial"/>
            <family val="2"/>
          </rPr>
          <t>ex – expectation of life at exact age x.</t>
        </r>
      </text>
    </comment>
    <comment ref="V120" authorId="1">
      <text>
        <r>
          <rPr>
            <sz val="8"/>
            <color indexed="81"/>
            <rFont val="Tahoma"/>
            <family val="2"/>
          </rPr>
          <t>At age 100, L100+ is shown.</t>
        </r>
      </text>
    </comment>
    <comment ref="Z120" authorId="1">
      <text>
        <r>
          <rPr>
            <sz val="8"/>
            <color indexed="81"/>
            <rFont val="Tahoma"/>
            <family val="2"/>
          </rPr>
          <t>At age 100, L100+ is shown.</t>
        </r>
      </text>
    </comment>
  </commentList>
</comments>
</file>

<file path=xl/sharedStrings.xml><?xml version="1.0" encoding="utf-8"?>
<sst xmlns="http://schemas.openxmlformats.org/spreadsheetml/2006/main" count="60" uniqueCount="37">
  <si>
    <t>lx</t>
  </si>
  <si>
    <t>qx</t>
  </si>
  <si>
    <t>Lx</t>
  </si>
  <si>
    <t>ex</t>
  </si>
  <si>
    <t>Age</t>
  </si>
  <si>
    <t>no.</t>
  </si>
  <si>
    <t>rate</t>
  </si>
  <si>
    <t>years</t>
  </si>
  <si>
    <t>1</t>
  </si>
  <si>
    <t>Current Age</t>
  </si>
  <si>
    <t>Gender</t>
  </si>
  <si>
    <t>10 years</t>
  </si>
  <si>
    <t>15 years</t>
  </si>
  <si>
    <t>20 years</t>
  </si>
  <si>
    <t>25 years</t>
  </si>
  <si>
    <t>Male</t>
  </si>
  <si>
    <t>Female</t>
  </si>
  <si>
    <t>Client #1</t>
  </si>
  <si>
    <t>Base lexp</t>
  </si>
  <si>
    <t>Probability of Survival</t>
  </si>
  <si>
    <t>Client #2</t>
  </si>
  <si>
    <t>Both C1 &amp; C2</t>
  </si>
  <si>
    <t>5 years</t>
  </si>
  <si>
    <t>30 years</t>
  </si>
  <si>
    <t>C1</t>
  </si>
  <si>
    <t>C2</t>
  </si>
  <si>
    <t>Either C1 or C2</t>
  </si>
  <si>
    <t>35 years</t>
  </si>
  <si>
    <t>40 years</t>
  </si>
  <si>
    <t>Australian Life Tables (2014) - ABS November 2014 (reference: 3302055001DO001_20112013 Life Tables, States, Territories and Australia, 2011-2013)</t>
  </si>
  <si>
    <t>45 years</t>
  </si>
  <si>
    <t>50 years</t>
  </si>
  <si>
    <t>Both alive</t>
  </si>
  <si>
    <t>One alive</t>
  </si>
  <si>
    <t>55 years</t>
  </si>
  <si>
    <t>Adam</t>
  </si>
  <si>
    <t>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</si>
</sst>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%"/>
    <numFmt numFmtId="166" formatCode="#,##0.00000"/>
    <numFmt numFmtId="167" formatCode="#,##0.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Devanagari Sangam MN"/>
    </font>
    <font>
      <sz val="10"/>
      <color theme="1"/>
      <name val="Devanagari Sangam MN"/>
    </font>
    <font>
      <sz val="9"/>
      <color theme="1"/>
      <name val="Devanagari Sangam MN"/>
    </font>
    <font>
      <sz val="8"/>
      <color indexed="8"/>
      <name val="Arial"/>
      <family val="2"/>
    </font>
    <font>
      <sz val="8"/>
      <color indexed="81"/>
      <name val="Tahoma"/>
      <family val="2"/>
    </font>
    <font>
      <sz val="11"/>
      <color rgb="FFFF0000"/>
      <name val="Devanagari Sangam MN"/>
    </font>
    <font>
      <sz val="11"/>
      <color rgb="FF000000"/>
      <name val="Devanagari Sangam MN"/>
    </font>
    <font>
      <b/>
      <sz val="11"/>
      <color rgb="FF000000"/>
      <name val="Devanagari Sangam MN"/>
    </font>
    <font>
      <b/>
      <sz val="9"/>
      <color theme="1"/>
      <name val="Devanagari Sangam MN"/>
    </font>
    <font>
      <sz val="6"/>
      <color theme="1" tint="0.499984740745262"/>
      <name val="Devanagari Sangam MN"/>
    </font>
    <font>
      <sz val="11"/>
      <color theme="0" tint="-0.249977111117893"/>
      <name val="Devanagari Sangam M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4" fillId="4" borderId="0" xfId="0" applyFont="1" applyFill="1" applyAlignment="1">
      <alignment horizontal="right"/>
    </xf>
    <xf numFmtId="0" fontId="4" fillId="4" borderId="0" xfId="0" applyFont="1" applyFill="1"/>
    <xf numFmtId="0" fontId="9" fillId="4" borderId="0" xfId="0" applyFont="1" applyFill="1"/>
    <xf numFmtId="0" fontId="4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right" wrapText="1"/>
    </xf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right"/>
    </xf>
    <xf numFmtId="0" fontId="10" fillId="4" borderId="0" xfId="0" applyFont="1" applyFill="1" applyAlignment="1">
      <alignment horizontal="left" indent="1"/>
    </xf>
    <xf numFmtId="3" fontId="10" fillId="4" borderId="0" xfId="0" applyNumberFormat="1" applyFont="1" applyFill="1" applyAlignment="1">
      <alignment horizontal="left" indent="1"/>
    </xf>
    <xf numFmtId="3" fontId="10" fillId="4" borderId="0" xfId="0" applyNumberFormat="1" applyFont="1" applyFill="1" applyAlignment="1">
      <alignment horizontal="right"/>
    </xf>
    <xf numFmtId="166" fontId="10" fillId="4" borderId="0" xfId="0" applyNumberFormat="1" applyFont="1" applyFill="1" applyAlignment="1">
      <alignment horizontal="right"/>
    </xf>
    <xf numFmtId="167" fontId="10" fillId="4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left" indent="1"/>
    </xf>
    <xf numFmtId="164" fontId="9" fillId="4" borderId="0" xfId="1" applyFont="1" applyFill="1"/>
    <xf numFmtId="165" fontId="4" fillId="2" borderId="1" xfId="2" applyNumberFormat="1" applyFont="1" applyFill="1" applyBorder="1"/>
    <xf numFmtId="165" fontId="4" fillId="2" borderId="7" xfId="2" applyNumberFormat="1" applyFont="1" applyFill="1" applyBorder="1"/>
    <xf numFmtId="165" fontId="4" fillId="2" borderId="9" xfId="2" applyNumberFormat="1" applyFont="1" applyFill="1" applyBorder="1"/>
    <xf numFmtId="165" fontId="4" fillId="2" borderId="2" xfId="2" applyNumberFormat="1" applyFont="1" applyFill="1" applyBorder="1"/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right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13" fillId="4" borderId="0" xfId="0" applyFont="1" applyFill="1"/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center" wrapText="1"/>
    </xf>
    <xf numFmtId="0" fontId="12" fillId="5" borderId="1" xfId="0" applyFont="1" applyFill="1" applyBorder="1" applyAlignment="1" applyProtection="1">
      <alignment horizontal="center"/>
      <protection locked="0"/>
    </xf>
  </cellXfs>
  <cellStyles count="2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9E2"/>
      <color rgb="FFFFF21E"/>
      <color rgb="FFF9FBB8"/>
      <color rgb="FFF8BD85"/>
      <color rgb="FFFF9EDF"/>
      <color rgb="FF90FBF9"/>
      <color rgb="FF6ED79A"/>
      <color rgb="FFCDFBBC"/>
      <color rgb="FF82FBB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b="0">
                <a:solidFill>
                  <a:schemeClr val="tx2">
                    <a:lumMod val="50000"/>
                  </a:schemeClr>
                </a:solidFill>
              </a:rPr>
              <a:t>Life Expectancy (Survival</a:t>
            </a:r>
            <a:r>
              <a:rPr lang="en-US" b="0" baseline="0">
                <a:solidFill>
                  <a:schemeClr val="tx2">
                    <a:lumMod val="50000"/>
                  </a:schemeClr>
                </a:solidFill>
              </a:rPr>
              <a:t> Probabilities)</a:t>
            </a:r>
            <a:endParaRPr lang="en-US" b="0">
              <a:solidFill>
                <a:schemeClr val="tx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97954248465049"/>
          <c:y val="0.015393962718125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2211884064263"/>
          <c:y val="0.102810189698849"/>
          <c:w val="0.874976996799988"/>
          <c:h val="0.784093932709271"/>
        </c:manualLayout>
      </c:layout>
      <c:lineChart>
        <c:grouping val="standard"/>
        <c:varyColors val="0"/>
        <c:ser>
          <c:idx val="0"/>
          <c:order val="0"/>
          <c:tx>
            <c:strRef>
              <c:f>Mortality!$C$6</c:f>
              <c:strCache>
                <c:ptCount val="1"/>
                <c:pt idx="0">
                  <c:v>Adam</c:v>
                </c:pt>
              </c:strCache>
            </c:strRef>
          </c:tx>
          <c:spPr>
            <a:ln w="28575" cmpd="sng"/>
          </c:spPr>
          <c:marker>
            <c:symbol val="none"/>
          </c:marker>
          <c:cat>
            <c:strRef>
              <c:f>Mortality!$B$7:$B$16</c:f>
              <c:strCache>
                <c:ptCount val="10"/>
                <c:pt idx="0">
                  <c:v>5 years</c:v>
                </c:pt>
                <c:pt idx="1">
                  <c:v>10 years</c:v>
                </c:pt>
                <c:pt idx="2">
                  <c:v>15 years</c:v>
                </c:pt>
                <c:pt idx="3">
                  <c:v>20 years</c:v>
                </c:pt>
                <c:pt idx="4">
                  <c:v>25 years</c:v>
                </c:pt>
                <c:pt idx="5">
                  <c:v>30 years</c:v>
                </c:pt>
                <c:pt idx="6">
                  <c:v>35 years</c:v>
                </c:pt>
                <c:pt idx="7">
                  <c:v>40 years</c:v>
                </c:pt>
                <c:pt idx="8">
                  <c:v>45 years</c:v>
                </c:pt>
                <c:pt idx="9">
                  <c:v>50 years</c:v>
                </c:pt>
              </c:strCache>
            </c:strRef>
          </c:cat>
          <c:val>
            <c:numRef>
              <c:f>Mortality!$C$7:$C$16</c:f>
              <c:numCache>
                <c:formatCode>0.0%</c:formatCode>
                <c:ptCount val="10"/>
                <c:pt idx="0">
                  <c:v>0.986620061609949</c:v>
                </c:pt>
                <c:pt idx="1">
                  <c:v>0.966550154024872</c:v>
                </c:pt>
                <c:pt idx="2">
                  <c:v>0.936637175484634</c:v>
                </c:pt>
                <c:pt idx="3">
                  <c:v>0.89177807971954</c:v>
                </c:pt>
                <c:pt idx="4">
                  <c:v>0.824629458682958</c:v>
                </c:pt>
                <c:pt idx="5">
                  <c:v>0.72271374192277</c:v>
                </c:pt>
                <c:pt idx="6">
                  <c:v>0.570255048593032</c:v>
                </c:pt>
                <c:pt idx="7">
                  <c:v>0.369638949104374</c:v>
                </c:pt>
                <c:pt idx="8">
                  <c:v>0.167715971912501</c:v>
                </c:pt>
                <c:pt idx="9">
                  <c:v>0.0437907751029425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Mortality!$D$6</c:f>
              <c:strCache>
                <c:ptCount val="1"/>
                <c:pt idx="0">
                  <c:v>Eve</c:v>
                </c:pt>
              </c:strCache>
            </c:strRef>
          </c:tx>
          <c:spPr>
            <a:ln w="28575" cmpd="sng"/>
          </c:spPr>
          <c:marker>
            <c:symbol val="none"/>
          </c:marker>
          <c:cat>
            <c:strRef>
              <c:f>Mortality!$B$7:$B$16</c:f>
              <c:strCache>
                <c:ptCount val="10"/>
                <c:pt idx="0">
                  <c:v>5 years</c:v>
                </c:pt>
                <c:pt idx="1">
                  <c:v>10 years</c:v>
                </c:pt>
                <c:pt idx="2">
                  <c:v>15 years</c:v>
                </c:pt>
                <c:pt idx="3">
                  <c:v>20 years</c:v>
                </c:pt>
                <c:pt idx="4">
                  <c:v>25 years</c:v>
                </c:pt>
                <c:pt idx="5">
                  <c:v>30 years</c:v>
                </c:pt>
                <c:pt idx="6">
                  <c:v>35 years</c:v>
                </c:pt>
                <c:pt idx="7">
                  <c:v>40 years</c:v>
                </c:pt>
                <c:pt idx="8">
                  <c:v>45 years</c:v>
                </c:pt>
                <c:pt idx="9">
                  <c:v>50 years</c:v>
                </c:pt>
              </c:strCache>
            </c:strRef>
          </c:cat>
          <c:val>
            <c:numRef>
              <c:f>Mortality!$D$7:$D$16</c:f>
              <c:numCache>
                <c:formatCode>0.0%</c:formatCode>
                <c:ptCount val="10"/>
                <c:pt idx="0">
                  <c:v>0.98751725132346</c:v>
                </c:pt>
                <c:pt idx="1">
                  <c:v>0.968865223391765</c:v>
                </c:pt>
                <c:pt idx="2">
                  <c:v>0.941108616392362</c:v>
                </c:pt>
                <c:pt idx="3">
                  <c:v>0.898150246153212</c:v>
                </c:pt>
                <c:pt idx="4">
                  <c:v>0.827919335901291</c:v>
                </c:pt>
                <c:pt idx="5">
                  <c:v>0.713494139699672</c:v>
                </c:pt>
                <c:pt idx="6">
                  <c:v>0.52781840278493</c:v>
                </c:pt>
                <c:pt idx="7">
                  <c:v>0.28821554369992</c:v>
                </c:pt>
                <c:pt idx="8">
                  <c:v>0.0934352277174696</c:v>
                </c:pt>
                <c:pt idx="9">
                  <c:v>0.0173453560467176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Mortality!$E$6</c:f>
              <c:strCache>
                <c:ptCount val="1"/>
                <c:pt idx="0">
                  <c:v>Both alive</c:v>
                </c:pt>
              </c:strCache>
            </c:strRef>
          </c:tx>
          <c:spPr>
            <a:ln w="38100" cmpd="sng"/>
          </c:spPr>
          <c:marker>
            <c:symbol val="none"/>
          </c:marker>
          <c:cat>
            <c:strRef>
              <c:f>Mortality!$B$7:$B$16</c:f>
              <c:strCache>
                <c:ptCount val="10"/>
                <c:pt idx="0">
                  <c:v>5 years</c:v>
                </c:pt>
                <c:pt idx="1">
                  <c:v>10 years</c:v>
                </c:pt>
                <c:pt idx="2">
                  <c:v>15 years</c:v>
                </c:pt>
                <c:pt idx="3">
                  <c:v>20 years</c:v>
                </c:pt>
                <c:pt idx="4">
                  <c:v>25 years</c:v>
                </c:pt>
                <c:pt idx="5">
                  <c:v>30 years</c:v>
                </c:pt>
                <c:pt idx="6">
                  <c:v>35 years</c:v>
                </c:pt>
                <c:pt idx="7">
                  <c:v>40 years</c:v>
                </c:pt>
                <c:pt idx="8">
                  <c:v>45 years</c:v>
                </c:pt>
                <c:pt idx="9">
                  <c:v>50 years</c:v>
                </c:pt>
              </c:strCache>
            </c:strRef>
          </c:cat>
          <c:val>
            <c:numRef>
              <c:f>Mortality!$E$7:$E$16</c:f>
              <c:numCache>
                <c:formatCode>0.0%</c:formatCode>
                <c:ptCount val="10"/>
                <c:pt idx="0">
                  <c:v>0.974304331341639</c:v>
                </c:pt>
                <c:pt idx="1">
                  <c:v>0.936456830898652</c:v>
                </c:pt>
                <c:pt idx="2">
                  <c:v>0.881477316281994</c:v>
                </c:pt>
                <c:pt idx="3">
                  <c:v>0.800950701814144</c:v>
                </c:pt>
                <c:pt idx="4">
                  <c:v>0.682726673797436</c:v>
                </c:pt>
                <c:pt idx="5">
                  <c:v>0.515652019542318</c:v>
                </c:pt>
                <c:pt idx="6">
                  <c:v>0.300991108928417</c:v>
                </c:pt>
                <c:pt idx="7">
                  <c:v>0.106535690688784</c:v>
                </c:pt>
                <c:pt idx="8">
                  <c:v>0.0156705800275013</c:v>
                </c:pt>
                <c:pt idx="9">
                  <c:v>0.000759566585722275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Mortality!$F$6</c:f>
              <c:strCache>
                <c:ptCount val="1"/>
                <c:pt idx="0">
                  <c:v>One alive</c:v>
                </c:pt>
              </c:strCache>
            </c:strRef>
          </c:tx>
          <c:spPr>
            <a:ln w="38100" cmpd="sng"/>
          </c:spPr>
          <c:marker>
            <c:symbol val="none"/>
          </c:marker>
          <c:cat>
            <c:strRef>
              <c:f>Mortality!$B$7:$B$16</c:f>
              <c:strCache>
                <c:ptCount val="10"/>
                <c:pt idx="0">
                  <c:v>5 years</c:v>
                </c:pt>
                <c:pt idx="1">
                  <c:v>10 years</c:v>
                </c:pt>
                <c:pt idx="2">
                  <c:v>15 years</c:v>
                </c:pt>
                <c:pt idx="3">
                  <c:v>20 years</c:v>
                </c:pt>
                <c:pt idx="4">
                  <c:v>25 years</c:v>
                </c:pt>
                <c:pt idx="5">
                  <c:v>30 years</c:v>
                </c:pt>
                <c:pt idx="6">
                  <c:v>35 years</c:v>
                </c:pt>
                <c:pt idx="7">
                  <c:v>40 years</c:v>
                </c:pt>
                <c:pt idx="8">
                  <c:v>45 years</c:v>
                </c:pt>
                <c:pt idx="9">
                  <c:v>50 years</c:v>
                </c:pt>
              </c:strCache>
            </c:strRef>
          </c:cat>
          <c:val>
            <c:numRef>
              <c:f>Mortality!$F$7:$F$16</c:f>
              <c:numCache>
                <c:formatCode>0.0%</c:formatCode>
                <c:ptCount val="10"/>
                <c:pt idx="0">
                  <c:v>0.999832981591769</c:v>
                </c:pt>
                <c:pt idx="1">
                  <c:v>0.998958546517984</c:v>
                </c:pt>
                <c:pt idx="2">
                  <c:v>0.996268475595002</c:v>
                </c:pt>
                <c:pt idx="3">
                  <c:v>0.988977624058608</c:v>
                </c:pt>
                <c:pt idx="4">
                  <c:v>0.969822120786813</c:v>
                </c:pt>
                <c:pt idx="5">
                  <c:v>0.920555862080124</c:v>
                </c:pt>
                <c:pt idx="6">
                  <c:v>0.797082342449545</c:v>
                </c:pt>
                <c:pt idx="7">
                  <c:v>0.55131880211551</c:v>
                </c:pt>
                <c:pt idx="8">
                  <c:v>0.24548061960247</c:v>
                </c:pt>
                <c:pt idx="9">
                  <c:v>0.0603765645639379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448920"/>
        <c:axId val="-2102445800"/>
      </c:lineChart>
      <c:catAx>
        <c:axId val="-2102448920"/>
        <c:scaling>
          <c:orientation val="minMax"/>
        </c:scaling>
        <c:delete val="0"/>
        <c:axPos val="b"/>
        <c:majorGridlines>
          <c:spPr>
            <a:ln w="6350" cmpd="sng">
              <a:solidFill>
                <a:schemeClr val="bg1">
                  <a:lumMod val="50000"/>
                </a:schemeClr>
              </a:solidFill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-2102445800"/>
        <c:crosses val="autoZero"/>
        <c:auto val="1"/>
        <c:lblAlgn val="ctr"/>
        <c:lblOffset val="100"/>
        <c:noMultiLvlLbl val="0"/>
      </c:catAx>
      <c:valAx>
        <c:axId val="-2102445800"/>
        <c:scaling>
          <c:orientation val="minMax"/>
          <c:max val="1.0"/>
        </c:scaling>
        <c:delete val="0"/>
        <c:axPos val="l"/>
        <c:majorGridlines>
          <c:spPr>
            <a:ln w="9525" cmpd="sng">
              <a:solidFill>
                <a:srgbClr val="7F7F7F"/>
              </a:solidFill>
              <a:prstDash val="dot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-2102448920"/>
        <c:crosses val="autoZero"/>
        <c:crossBetween val="between"/>
        <c:majorUnit val="0.2"/>
      </c:valAx>
      <c:spPr>
        <a:gradFill flip="none" rotWithShape="1">
          <a:gsLst>
            <a:gs pos="21000">
              <a:schemeClr val="bg2"/>
            </a:gs>
            <a:gs pos="100000">
              <a:srgbClr val="FFF9E2"/>
            </a:gs>
            <a:gs pos="20000">
              <a:schemeClr val="accent2">
                <a:lumMod val="20000"/>
                <a:lumOff val="80000"/>
              </a:schemeClr>
            </a:gs>
            <a:gs pos="40000">
              <a:schemeClr val="bg2"/>
            </a:gs>
            <a:gs pos="41000">
              <a:srgbClr val="FFF9E2"/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0909733654495988"/>
          <c:y val="0.576195900313144"/>
          <c:w val="0.262568377031094"/>
          <c:h val="0.311074980448281"/>
        </c:manualLayout>
      </c:layout>
      <c:overlay val="0"/>
      <c:spPr>
        <a:solidFill>
          <a:schemeClr val="bg1">
            <a:alpha val="80000"/>
          </a:schemeClr>
        </a:solidFill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Devanagari Sangam MN"/>
          <a:cs typeface="Devanagari Sangam M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17</xdr:row>
      <xdr:rowOff>113631</xdr:rowOff>
    </xdr:from>
    <xdr:to>
      <xdr:col>5</xdr:col>
      <xdr:colOff>935790</xdr:colOff>
      <xdr:row>165</xdr:row>
      <xdr:rowOff>33421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57"/>
  <sheetViews>
    <sheetView showGridLines="0" tabSelected="1" zoomScale="190" zoomScaleNormal="190" zoomScalePageLayoutView="190" workbookViewId="0">
      <selection activeCell="B3" sqref="B3"/>
    </sheetView>
  </sheetViews>
  <sheetFormatPr baseColWidth="10" defaultRowHeight="16" x14ac:dyDescent="0"/>
  <cols>
    <col min="1" max="1" width="10.83203125" style="2"/>
    <col min="2" max="2" width="16.6640625" style="1" bestFit="1" customWidth="1"/>
    <col min="3" max="4" width="14" style="2" customWidth="1"/>
    <col min="5" max="5" width="11.1640625" style="2" bestFit="1" customWidth="1"/>
    <col min="6" max="6" width="12.33203125" style="2" bestFit="1" customWidth="1"/>
    <col min="7" max="33" width="10.83203125" style="2" hidden="1" customWidth="1"/>
    <col min="34" max="16384" width="10.83203125" style="2"/>
  </cols>
  <sheetData>
    <row r="1" spans="1:30">
      <c r="A1" s="32"/>
      <c r="AD1" s="2" t="s">
        <v>15</v>
      </c>
    </row>
    <row r="2" spans="1:30" ht="17" customHeight="1">
      <c r="B2" s="29"/>
      <c r="C2" s="30" t="s">
        <v>10</v>
      </c>
      <c r="D2" s="31" t="s">
        <v>9</v>
      </c>
      <c r="T2" s="3" t="s">
        <v>18</v>
      </c>
      <c r="AD2" s="2" t="s">
        <v>16</v>
      </c>
    </row>
    <row r="3" spans="1:30" ht="17" customHeight="1">
      <c r="B3" s="39" t="s">
        <v>35</v>
      </c>
      <c r="C3" s="33" t="s">
        <v>15</v>
      </c>
      <c r="D3" s="34">
        <v>47</v>
      </c>
      <c r="T3" s="3">
        <f>VLOOKUP(D3,C$20:G$121,4)</f>
        <v>96413</v>
      </c>
    </row>
    <row r="4" spans="1:30" ht="17" customHeight="1">
      <c r="B4" s="39" t="s">
        <v>36</v>
      </c>
      <c r="C4" s="33" t="s">
        <v>16</v>
      </c>
      <c r="D4" s="34">
        <v>52</v>
      </c>
      <c r="T4" s="3">
        <f>VLOOKUP(D4,C$20:G$121,5)</f>
        <v>97094</v>
      </c>
    </row>
    <row r="5" spans="1:30" ht="17" customHeight="1">
      <c r="B5" s="4"/>
      <c r="J5" s="2">
        <f>T3</f>
        <v>96413</v>
      </c>
      <c r="K5" s="2">
        <f>T4</f>
        <v>97094</v>
      </c>
      <c r="N5" s="35"/>
      <c r="O5" s="35"/>
      <c r="P5" s="35"/>
      <c r="Q5" s="35"/>
      <c r="R5" s="35"/>
      <c r="S5" s="35"/>
    </row>
    <row r="6" spans="1:30" ht="17" customHeight="1">
      <c r="B6" s="24" t="s">
        <v>19</v>
      </c>
      <c r="C6" s="25" t="str">
        <f>B3</f>
        <v>Adam</v>
      </c>
      <c r="D6" s="25" t="str">
        <f>B4</f>
        <v>Eve</v>
      </c>
      <c r="E6" s="25" t="s">
        <v>32</v>
      </c>
      <c r="F6" s="26" t="s">
        <v>33</v>
      </c>
      <c r="G6" s="5" t="s">
        <v>19</v>
      </c>
      <c r="H6" s="5" t="s">
        <v>24</v>
      </c>
      <c r="I6" s="5" t="s">
        <v>25</v>
      </c>
      <c r="J6" s="3" t="str">
        <f>C6</f>
        <v>Adam</v>
      </c>
      <c r="K6" s="3" t="str">
        <f>D6</f>
        <v>Eve</v>
      </c>
      <c r="L6" s="3" t="str">
        <f>E6</f>
        <v>Both alive</v>
      </c>
      <c r="N6" s="36" t="s">
        <v>19</v>
      </c>
      <c r="O6" s="35" t="str">
        <f>J6</f>
        <v>Adam</v>
      </c>
      <c r="P6" s="35" t="str">
        <f t="shared" ref="P6" si="0">K6</f>
        <v>Eve</v>
      </c>
      <c r="Q6" s="35" t="s">
        <v>21</v>
      </c>
      <c r="R6" s="35" t="s">
        <v>26</v>
      </c>
      <c r="S6" s="35"/>
    </row>
    <row r="7" spans="1:30" ht="17" customHeight="1">
      <c r="B7" s="27" t="s">
        <v>22</v>
      </c>
      <c r="C7" s="20">
        <f>O7</f>
        <v>0.98662006160994886</v>
      </c>
      <c r="D7" s="20">
        <f>P7</f>
        <v>0.98751725132345969</v>
      </c>
      <c r="E7" s="20">
        <f>Q7</f>
        <v>0.97430433134163918</v>
      </c>
      <c r="F7" s="21">
        <f>R7</f>
        <v>0.99983298159176937</v>
      </c>
      <c r="G7" s="5" t="s">
        <v>22</v>
      </c>
      <c r="H7" s="5">
        <f>D3+5</f>
        <v>52</v>
      </c>
      <c r="I7" s="5">
        <f>D4+5</f>
        <v>57</v>
      </c>
      <c r="J7" s="6">
        <f t="shared" ref="J7:J17" si="1">VLOOKUP(H7,$C$20:$G$170,4)</f>
        <v>95123</v>
      </c>
      <c r="K7" s="6">
        <f t="shared" ref="K7:K17" si="2">VLOOKUP((I7),$C20:$G136,5)</f>
        <v>95882</v>
      </c>
      <c r="L7" s="6"/>
      <c r="N7" s="36" t="str">
        <f>G7</f>
        <v>5 years</v>
      </c>
      <c r="O7" s="35">
        <f>J7/J$5</f>
        <v>0.98662006160994886</v>
      </c>
      <c r="P7" s="35">
        <f>K7/K$5</f>
        <v>0.98751725132345969</v>
      </c>
      <c r="Q7" s="35">
        <f>P7*O7</f>
        <v>0.97430433134163918</v>
      </c>
      <c r="R7" s="35">
        <f>-(P7*O7)+O7+P7</f>
        <v>0.99983298159176937</v>
      </c>
      <c r="S7" s="35"/>
    </row>
    <row r="8" spans="1:30" ht="17" customHeight="1">
      <c r="B8" s="27" t="s">
        <v>11</v>
      </c>
      <c r="C8" s="20">
        <f t="shared" ref="C8:C12" si="3">O8</f>
        <v>0.96655015402487221</v>
      </c>
      <c r="D8" s="20">
        <f t="shared" ref="D8:D12" si="4">P8</f>
        <v>0.96886522339176473</v>
      </c>
      <c r="E8" s="20">
        <f t="shared" ref="E8:E12" si="5">Q8</f>
        <v>0.93645683089865239</v>
      </c>
      <c r="F8" s="21">
        <f t="shared" ref="F8:F12" si="6">R8</f>
        <v>0.99895854651798455</v>
      </c>
      <c r="G8" s="5" t="s">
        <v>11</v>
      </c>
      <c r="H8" s="5">
        <f>H7+5</f>
        <v>57</v>
      </c>
      <c r="I8" s="5">
        <f>I7+5</f>
        <v>62</v>
      </c>
      <c r="J8" s="6">
        <f t="shared" si="1"/>
        <v>93188</v>
      </c>
      <c r="K8" s="6">
        <f t="shared" si="2"/>
        <v>94071</v>
      </c>
      <c r="L8" s="6"/>
      <c r="N8" s="36" t="str">
        <f t="shared" ref="N8:N14" si="7">G8</f>
        <v>10 years</v>
      </c>
      <c r="O8" s="35">
        <f t="shared" ref="O8:O12" si="8">J8/J$5</f>
        <v>0.96655015402487221</v>
      </c>
      <c r="P8" s="35">
        <f t="shared" ref="P8:P12" si="9">K8/K$5</f>
        <v>0.96886522339176473</v>
      </c>
      <c r="Q8" s="35">
        <f t="shared" ref="Q8:Q12" si="10">P8*O8</f>
        <v>0.93645683089865239</v>
      </c>
      <c r="R8" s="35">
        <f t="shared" ref="R8:R12" si="11">-(P8*O8)+O8+P8</f>
        <v>0.99895854651798455</v>
      </c>
      <c r="S8" s="35"/>
    </row>
    <row r="9" spans="1:30" ht="17" customHeight="1">
      <c r="B9" s="27" t="s">
        <v>12</v>
      </c>
      <c r="C9" s="20">
        <f t="shared" si="3"/>
        <v>0.93663717548463377</v>
      </c>
      <c r="D9" s="20">
        <f t="shared" si="4"/>
        <v>0.9411086163923621</v>
      </c>
      <c r="E9" s="20">
        <f t="shared" si="5"/>
        <v>0.88147731628199377</v>
      </c>
      <c r="F9" s="21">
        <f t="shared" si="6"/>
        <v>0.99626847559500209</v>
      </c>
      <c r="G9" s="5" t="s">
        <v>12</v>
      </c>
      <c r="H9" s="5">
        <f t="shared" ref="H9:H12" si="12">H8+5</f>
        <v>62</v>
      </c>
      <c r="I9" s="5">
        <f t="shared" ref="I9:I12" si="13">I8+5</f>
        <v>67</v>
      </c>
      <c r="J9" s="6">
        <f t="shared" si="1"/>
        <v>90304</v>
      </c>
      <c r="K9" s="6">
        <f t="shared" si="2"/>
        <v>91376</v>
      </c>
      <c r="L9" s="6"/>
      <c r="N9" s="36" t="str">
        <f t="shared" si="7"/>
        <v>15 years</v>
      </c>
      <c r="O9" s="35">
        <f t="shared" si="8"/>
        <v>0.93663717548463377</v>
      </c>
      <c r="P9" s="35">
        <f t="shared" si="9"/>
        <v>0.9411086163923621</v>
      </c>
      <c r="Q9" s="35">
        <f t="shared" si="10"/>
        <v>0.88147731628199377</v>
      </c>
      <c r="R9" s="35">
        <f t="shared" si="11"/>
        <v>0.99626847559500209</v>
      </c>
      <c r="S9" s="35"/>
    </row>
    <row r="10" spans="1:30">
      <c r="B10" s="27" t="s">
        <v>13</v>
      </c>
      <c r="C10" s="20">
        <f t="shared" si="3"/>
        <v>0.89177807971953993</v>
      </c>
      <c r="D10" s="20">
        <f t="shared" si="4"/>
        <v>0.89815024615321237</v>
      </c>
      <c r="E10" s="20">
        <f t="shared" si="5"/>
        <v>0.80095070181414385</v>
      </c>
      <c r="F10" s="21">
        <f t="shared" si="6"/>
        <v>0.98897762405860845</v>
      </c>
      <c r="G10" s="5" t="s">
        <v>13</v>
      </c>
      <c r="H10" s="5">
        <f t="shared" si="12"/>
        <v>67</v>
      </c>
      <c r="I10" s="5">
        <f t="shared" si="13"/>
        <v>72</v>
      </c>
      <c r="J10" s="6">
        <f t="shared" si="1"/>
        <v>85979</v>
      </c>
      <c r="K10" s="6">
        <f t="shared" si="2"/>
        <v>87205</v>
      </c>
      <c r="L10" s="6"/>
      <c r="N10" s="36" t="str">
        <f t="shared" si="7"/>
        <v>20 years</v>
      </c>
      <c r="O10" s="35">
        <f t="shared" si="8"/>
        <v>0.89177807971953993</v>
      </c>
      <c r="P10" s="35">
        <f t="shared" si="9"/>
        <v>0.89815024615321237</v>
      </c>
      <c r="Q10" s="35">
        <f t="shared" si="10"/>
        <v>0.80095070181414385</v>
      </c>
      <c r="R10" s="35">
        <f t="shared" si="11"/>
        <v>0.98897762405860845</v>
      </c>
      <c r="S10" s="35"/>
    </row>
    <row r="11" spans="1:30">
      <c r="B11" s="27" t="s">
        <v>14</v>
      </c>
      <c r="C11" s="20">
        <f t="shared" si="3"/>
        <v>0.82462945868295767</v>
      </c>
      <c r="D11" s="20">
        <f t="shared" si="4"/>
        <v>0.82791933590129152</v>
      </c>
      <c r="E11" s="20">
        <f t="shared" si="5"/>
        <v>0.68272667379743579</v>
      </c>
      <c r="F11" s="21">
        <f t="shared" si="6"/>
        <v>0.9698221207868134</v>
      </c>
      <c r="G11" s="5" t="s">
        <v>14</v>
      </c>
      <c r="H11" s="5">
        <f t="shared" si="12"/>
        <v>72</v>
      </c>
      <c r="I11" s="5">
        <f t="shared" si="13"/>
        <v>77</v>
      </c>
      <c r="J11" s="6">
        <f t="shared" si="1"/>
        <v>79505</v>
      </c>
      <c r="K11" s="6">
        <f t="shared" si="2"/>
        <v>80386</v>
      </c>
      <c r="L11" s="7"/>
      <c r="M11" s="8"/>
      <c r="N11" s="36" t="str">
        <f t="shared" si="7"/>
        <v>25 years</v>
      </c>
      <c r="O11" s="35">
        <f t="shared" si="8"/>
        <v>0.82462945868295767</v>
      </c>
      <c r="P11" s="35">
        <f t="shared" si="9"/>
        <v>0.82791933590129152</v>
      </c>
      <c r="Q11" s="35">
        <f t="shared" si="10"/>
        <v>0.68272667379743579</v>
      </c>
      <c r="R11" s="35">
        <f t="shared" si="11"/>
        <v>0.9698221207868134</v>
      </c>
      <c r="S11" s="37"/>
      <c r="T11" s="38"/>
      <c r="U11" s="38"/>
      <c r="V11" s="38"/>
      <c r="W11" s="38"/>
      <c r="X11" s="38"/>
      <c r="Y11" s="38"/>
      <c r="Z11" s="38"/>
      <c r="AA11" s="38"/>
    </row>
    <row r="12" spans="1:30">
      <c r="B12" s="27" t="s">
        <v>23</v>
      </c>
      <c r="C12" s="20">
        <f t="shared" si="3"/>
        <v>0.72271374192276971</v>
      </c>
      <c r="D12" s="20">
        <f t="shared" si="4"/>
        <v>0.71349413969967246</v>
      </c>
      <c r="E12" s="20">
        <f t="shared" si="5"/>
        <v>0.51565201954231765</v>
      </c>
      <c r="F12" s="21">
        <f t="shared" si="6"/>
        <v>0.92055586208012452</v>
      </c>
      <c r="G12" s="5" t="s">
        <v>23</v>
      </c>
      <c r="H12" s="5">
        <f t="shared" si="12"/>
        <v>77</v>
      </c>
      <c r="I12" s="5">
        <f t="shared" si="13"/>
        <v>82</v>
      </c>
      <c r="J12" s="6">
        <f t="shared" si="1"/>
        <v>69679</v>
      </c>
      <c r="K12" s="6">
        <f t="shared" si="2"/>
        <v>69276</v>
      </c>
      <c r="L12" s="7"/>
      <c r="M12" s="8"/>
      <c r="N12" s="36" t="str">
        <f t="shared" si="7"/>
        <v>30 years</v>
      </c>
      <c r="O12" s="35">
        <f t="shared" si="8"/>
        <v>0.72271374192276971</v>
      </c>
      <c r="P12" s="35">
        <f t="shared" si="9"/>
        <v>0.71349413969967246</v>
      </c>
      <c r="Q12" s="35">
        <f t="shared" si="10"/>
        <v>0.51565201954231765</v>
      </c>
      <c r="R12" s="35">
        <f t="shared" si="11"/>
        <v>0.92055586208012452</v>
      </c>
      <c r="S12" s="37"/>
      <c r="T12" s="9"/>
      <c r="U12" s="9"/>
      <c r="V12" s="9"/>
      <c r="W12" s="9"/>
      <c r="X12" s="9"/>
      <c r="Y12" s="9"/>
      <c r="Z12" s="9"/>
      <c r="AA12" s="9"/>
    </row>
    <row r="13" spans="1:30">
      <c r="B13" s="27" t="s">
        <v>27</v>
      </c>
      <c r="C13" s="20">
        <f t="shared" ref="C13" si="14">O13</f>
        <v>0.57025504859303211</v>
      </c>
      <c r="D13" s="20">
        <f t="shared" ref="D13" si="15">P13</f>
        <v>0.52781840278493009</v>
      </c>
      <c r="E13" s="20">
        <f t="shared" ref="E13" si="16">Q13</f>
        <v>0.30099110892841691</v>
      </c>
      <c r="F13" s="21">
        <f t="shared" ref="F13" si="17">R13</f>
        <v>0.79708234244954523</v>
      </c>
      <c r="G13" s="5" t="s">
        <v>27</v>
      </c>
      <c r="H13" s="5">
        <f t="shared" ref="H13" si="18">H12+5</f>
        <v>82</v>
      </c>
      <c r="I13" s="5">
        <f t="shared" ref="I13" si="19">I12+5</f>
        <v>87</v>
      </c>
      <c r="J13" s="6">
        <f t="shared" si="1"/>
        <v>54980</v>
      </c>
      <c r="K13" s="6">
        <f t="shared" si="2"/>
        <v>51248</v>
      </c>
      <c r="L13" s="7"/>
      <c r="M13" s="8"/>
      <c r="N13" s="36" t="str">
        <f t="shared" si="7"/>
        <v>35 years</v>
      </c>
      <c r="O13" s="35">
        <f t="shared" ref="O13" si="20">J13/J$5</f>
        <v>0.57025504859303211</v>
      </c>
      <c r="P13" s="35">
        <f t="shared" ref="P13" si="21">K13/K$5</f>
        <v>0.52781840278493009</v>
      </c>
      <c r="Q13" s="35">
        <f t="shared" ref="Q13" si="22">P13*O13</f>
        <v>0.30099110892841691</v>
      </c>
      <c r="R13" s="35">
        <f t="shared" ref="R13" si="23">-(P13*O13)+O13+P13</f>
        <v>0.79708234244954523</v>
      </c>
      <c r="S13" s="37"/>
      <c r="T13" s="9"/>
      <c r="U13" s="9"/>
      <c r="V13" s="9"/>
      <c r="W13" s="9"/>
      <c r="X13" s="9"/>
      <c r="Y13" s="9"/>
      <c r="Z13" s="9"/>
      <c r="AA13" s="9"/>
    </row>
    <row r="14" spans="1:30">
      <c r="B14" s="28" t="s">
        <v>28</v>
      </c>
      <c r="C14" s="22">
        <f t="shared" ref="C14" si="24">O14</f>
        <v>0.36963894910437389</v>
      </c>
      <c r="D14" s="22">
        <f t="shared" ref="D14" si="25">P14</f>
        <v>0.28821554369991964</v>
      </c>
      <c r="E14" s="22">
        <f t="shared" ref="E14" si="26">Q14</f>
        <v>0.10653569068878405</v>
      </c>
      <c r="F14" s="23">
        <f t="shared" ref="F14" si="27">R14</f>
        <v>0.55131880211550954</v>
      </c>
      <c r="G14" s="5" t="s">
        <v>28</v>
      </c>
      <c r="H14" s="5">
        <f t="shared" ref="H14:H17" si="28">H13+5</f>
        <v>87</v>
      </c>
      <c r="I14" s="5">
        <f t="shared" ref="I14:I17" si="29">I13+5</f>
        <v>92</v>
      </c>
      <c r="J14" s="6">
        <f t="shared" si="1"/>
        <v>35638</v>
      </c>
      <c r="K14" s="6">
        <f t="shared" si="2"/>
        <v>27984</v>
      </c>
      <c r="L14" s="7"/>
      <c r="M14" s="8"/>
      <c r="N14" s="36" t="str">
        <f t="shared" si="7"/>
        <v>40 years</v>
      </c>
      <c r="O14" s="35">
        <f t="shared" ref="O14" si="30">J14/J$5</f>
        <v>0.36963894910437389</v>
      </c>
      <c r="P14" s="35">
        <f t="shared" ref="P14" si="31">K14/K$5</f>
        <v>0.28821554369991964</v>
      </c>
      <c r="Q14" s="35">
        <f t="shared" ref="Q14" si="32">P14*O14</f>
        <v>0.10653569068878405</v>
      </c>
      <c r="R14" s="35">
        <f t="shared" ref="R14" si="33">-(P14*O14)+O14+P14</f>
        <v>0.55131880211550954</v>
      </c>
      <c r="S14" s="37"/>
      <c r="T14" s="9"/>
      <c r="U14" s="9"/>
      <c r="V14" s="9"/>
      <c r="W14" s="9"/>
      <c r="X14" s="9"/>
      <c r="Y14" s="9"/>
      <c r="Z14" s="9"/>
      <c r="AA14" s="9"/>
    </row>
    <row r="15" spans="1:30">
      <c r="B15" s="28" t="str">
        <f>G15</f>
        <v>45 years</v>
      </c>
      <c r="C15" s="22">
        <f t="shared" ref="C15" si="34">O15</f>
        <v>0.16771597191250143</v>
      </c>
      <c r="D15" s="22">
        <f t="shared" ref="D15" si="35">P15</f>
        <v>9.3435227717469663E-2</v>
      </c>
      <c r="E15" s="22">
        <f t="shared" ref="E15" si="36">Q15</f>
        <v>1.5670580027501317E-2</v>
      </c>
      <c r="F15" s="23">
        <f t="shared" ref="F15" si="37">R15</f>
        <v>0.24548061960246975</v>
      </c>
      <c r="G15" s="5" t="s">
        <v>30</v>
      </c>
      <c r="H15" s="5">
        <f t="shared" si="28"/>
        <v>92</v>
      </c>
      <c r="I15" s="5">
        <f t="shared" si="29"/>
        <v>97</v>
      </c>
      <c r="J15" s="6">
        <f t="shared" si="1"/>
        <v>16170</v>
      </c>
      <c r="K15" s="6">
        <f t="shared" si="2"/>
        <v>9072</v>
      </c>
      <c r="L15" s="8"/>
      <c r="M15" s="8"/>
      <c r="N15" s="36" t="str">
        <f t="shared" ref="N15" si="38">G15</f>
        <v>45 years</v>
      </c>
      <c r="O15" s="35">
        <f t="shared" ref="O15" si="39">J15/J$5</f>
        <v>0.16771597191250143</v>
      </c>
      <c r="P15" s="35">
        <f t="shared" ref="P15" si="40">K15/K$5</f>
        <v>9.3435227717469663E-2</v>
      </c>
      <c r="Q15" s="35">
        <f t="shared" ref="Q15" si="41">P15*O15</f>
        <v>1.5670580027501317E-2</v>
      </c>
      <c r="R15" s="35">
        <f t="shared" ref="R15" si="42">-(P15*O15)+O15+P15</f>
        <v>0.24548061960246975</v>
      </c>
      <c r="S15" s="8"/>
      <c r="T15" s="9"/>
      <c r="U15" s="9"/>
      <c r="V15" s="9"/>
      <c r="W15" s="9"/>
      <c r="X15" s="9"/>
      <c r="Y15" s="9"/>
      <c r="Z15" s="9"/>
      <c r="AA15" s="9"/>
    </row>
    <row r="16" spans="1:30">
      <c r="B16" s="28" t="str">
        <f>G16</f>
        <v>50 years</v>
      </c>
      <c r="C16" s="22">
        <f t="shared" ref="C16" si="43">O16</f>
        <v>4.3790775102942547E-2</v>
      </c>
      <c r="D16" s="22">
        <f t="shared" ref="D16" si="44">P16</f>
        <v>1.7345356046717612E-2</v>
      </c>
      <c r="E16" s="22">
        <f t="shared" ref="E16" si="45">Q16</f>
        <v>7.5956658572227552E-4</v>
      </c>
      <c r="F16" s="23">
        <f t="shared" ref="F16" si="46">R16</f>
        <v>6.037656456393789E-2</v>
      </c>
      <c r="G16" s="5" t="s">
        <v>31</v>
      </c>
      <c r="H16" s="5">
        <f t="shared" si="28"/>
        <v>97</v>
      </c>
      <c r="I16" s="5">
        <f t="shared" si="29"/>
        <v>102</v>
      </c>
      <c r="J16" s="6">
        <f t="shared" si="1"/>
        <v>4222</v>
      </c>
      <c r="K16" s="6">
        <f t="shared" si="2"/>
        <v>1684.1299999999997</v>
      </c>
      <c r="L16" s="8"/>
      <c r="M16" s="8"/>
      <c r="N16" s="36" t="str">
        <f t="shared" ref="N16" si="47">G16</f>
        <v>50 years</v>
      </c>
      <c r="O16" s="35">
        <f t="shared" ref="O16" si="48">J16/J$5</f>
        <v>4.3790775102942547E-2</v>
      </c>
      <c r="P16" s="35">
        <f t="shared" ref="P16" si="49">K16/K$5</f>
        <v>1.7345356046717612E-2</v>
      </c>
      <c r="Q16" s="35">
        <f t="shared" ref="Q16" si="50">P16*O16</f>
        <v>7.5956658572227552E-4</v>
      </c>
      <c r="R16" s="35">
        <f t="shared" ref="R16" si="51">-(P16*O16)+O16+P16</f>
        <v>6.037656456393789E-2</v>
      </c>
      <c r="S16" s="8"/>
      <c r="T16" s="9"/>
      <c r="U16" s="9"/>
      <c r="V16" s="9"/>
      <c r="W16" s="9"/>
      <c r="X16" s="9"/>
      <c r="Y16" s="9"/>
      <c r="Z16" s="9"/>
      <c r="AA16" s="9"/>
    </row>
    <row r="17" spans="2:27">
      <c r="B17" s="28" t="str">
        <f>G17</f>
        <v>55 years</v>
      </c>
      <c r="C17" s="22">
        <f t="shared" ref="C17" si="52">O17</f>
        <v>5.257382303216371E-3</v>
      </c>
      <c r="D17" s="22">
        <f t="shared" ref="D17" si="53">P17</f>
        <v>2.9152339907718276E-3</v>
      </c>
      <c r="E17" s="22">
        <f t="shared" ref="E17" si="54">Q17</f>
        <v>1.5326499592818645E-5</v>
      </c>
      <c r="F17" s="23">
        <f t="shared" ref="F17" si="55">R17</f>
        <v>8.1572897943953792E-3</v>
      </c>
      <c r="G17" s="5" t="s">
        <v>34</v>
      </c>
      <c r="H17" s="5">
        <f t="shared" si="28"/>
        <v>102</v>
      </c>
      <c r="I17" s="5">
        <f t="shared" si="29"/>
        <v>107</v>
      </c>
      <c r="J17" s="6">
        <f t="shared" si="1"/>
        <v>506.87999999999994</v>
      </c>
      <c r="K17" s="6">
        <f t="shared" si="2"/>
        <v>283.05172909999982</v>
      </c>
      <c r="L17" s="8"/>
      <c r="M17" s="8"/>
      <c r="N17" s="36" t="str">
        <f t="shared" ref="N17" si="56">G17</f>
        <v>55 years</v>
      </c>
      <c r="O17" s="35">
        <f t="shared" ref="O17" si="57">J17/J$5</f>
        <v>5.257382303216371E-3</v>
      </c>
      <c r="P17" s="35">
        <f t="shared" ref="P17" si="58">K17/K$5</f>
        <v>2.9152339907718276E-3</v>
      </c>
      <c r="Q17" s="35">
        <f t="shared" ref="Q17" si="59">P17*O17</f>
        <v>1.5326499592818645E-5</v>
      </c>
      <c r="R17" s="35">
        <f t="shared" ref="R17" si="60">-(P17*O17)+O17+P17</f>
        <v>8.1572897943953792E-3</v>
      </c>
      <c r="S17" s="8"/>
      <c r="T17" s="9"/>
      <c r="U17" s="9"/>
      <c r="V17" s="9"/>
      <c r="W17" s="9"/>
      <c r="X17" s="9"/>
      <c r="Y17" s="9"/>
      <c r="Z17" s="9"/>
      <c r="AA17" s="9"/>
    </row>
    <row r="18" spans="2:27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0" t="s">
        <v>0</v>
      </c>
      <c r="U18" s="10" t="s">
        <v>1</v>
      </c>
      <c r="V18" s="10" t="s">
        <v>2</v>
      </c>
      <c r="W18" s="10" t="s">
        <v>3</v>
      </c>
      <c r="X18" s="10" t="s">
        <v>0</v>
      </c>
      <c r="Y18" s="10" t="s">
        <v>1</v>
      </c>
      <c r="Z18" s="10" t="s">
        <v>2</v>
      </c>
      <c r="AA18" s="10" t="s">
        <v>3</v>
      </c>
    </row>
    <row r="19" spans="2:27" hidden="1">
      <c r="C19" s="11" t="s">
        <v>4</v>
      </c>
      <c r="D19" s="11" t="s">
        <v>15</v>
      </c>
      <c r="E19" s="11" t="s">
        <v>16</v>
      </c>
      <c r="F19" s="11" t="s">
        <v>17</v>
      </c>
      <c r="G19" s="11" t="s">
        <v>20</v>
      </c>
      <c r="H19" s="11"/>
      <c r="I19" s="11"/>
      <c r="J19" s="8"/>
      <c r="K19" s="11"/>
      <c r="L19" s="11"/>
      <c r="M19" s="11"/>
      <c r="N19" s="11"/>
      <c r="O19" s="11"/>
      <c r="P19" s="11"/>
      <c r="Q19" s="11"/>
      <c r="R19" s="11"/>
      <c r="S19" s="11"/>
      <c r="T19" s="12" t="s">
        <v>5</v>
      </c>
      <c r="U19" s="12" t="s">
        <v>6</v>
      </c>
      <c r="V19" s="12" t="s">
        <v>5</v>
      </c>
      <c r="W19" s="12" t="s">
        <v>7</v>
      </c>
      <c r="X19" s="12" t="s">
        <v>5</v>
      </c>
      <c r="Y19" s="12" t="s">
        <v>6</v>
      </c>
      <c r="Z19" s="12" t="s">
        <v>5</v>
      </c>
      <c r="AA19" s="12" t="s">
        <v>7</v>
      </c>
    </row>
    <row r="20" spans="2:27" hidden="1">
      <c r="C20" s="13">
        <v>0</v>
      </c>
      <c r="D20" s="14">
        <f>T20</f>
        <v>100000</v>
      </c>
      <c r="E20" s="14">
        <f>X20</f>
        <v>100000</v>
      </c>
      <c r="F20" s="13">
        <f t="shared" ref="F20:F51" si="61">IF($C$3="Male",D20,E20)</f>
        <v>100000</v>
      </c>
      <c r="G20" s="13">
        <f t="shared" ref="G20:G51" si="62">IF($C$4="Male",D20,E20)</f>
        <v>100000</v>
      </c>
      <c r="H20" s="13"/>
      <c r="I20" s="13"/>
      <c r="J20" s="8"/>
      <c r="K20" s="13"/>
      <c r="L20" s="13"/>
      <c r="M20" s="13"/>
      <c r="N20" s="13"/>
      <c r="O20" s="13"/>
      <c r="P20" s="13"/>
      <c r="Q20" s="13"/>
      <c r="R20" s="13"/>
      <c r="S20" s="13"/>
      <c r="T20" s="15">
        <v>100000</v>
      </c>
      <c r="U20" s="16">
        <v>4.1999999999999997E-3</v>
      </c>
      <c r="V20" s="15">
        <v>99625</v>
      </c>
      <c r="W20" s="17">
        <v>80.099999999999994</v>
      </c>
      <c r="X20" s="15">
        <v>100000</v>
      </c>
      <c r="Y20" s="16">
        <v>3.3300000000000001E-3</v>
      </c>
      <c r="Z20" s="15">
        <v>99703</v>
      </c>
      <c r="AA20" s="17">
        <v>84.3</v>
      </c>
    </row>
    <row r="21" spans="2:27" hidden="1">
      <c r="C21" s="13" t="s">
        <v>8</v>
      </c>
      <c r="D21" s="14">
        <f t="shared" ref="D21:D84" si="63">T21</f>
        <v>99580</v>
      </c>
      <c r="E21" s="14">
        <f t="shared" ref="E21:E84" si="64">X21</f>
        <v>99667</v>
      </c>
      <c r="F21" s="13">
        <f t="shared" si="61"/>
        <v>99580</v>
      </c>
      <c r="G21" s="13">
        <f t="shared" si="62"/>
        <v>99667</v>
      </c>
      <c r="H21" s="13"/>
      <c r="I21" s="13"/>
      <c r="J21" s="8"/>
      <c r="K21" s="13"/>
      <c r="L21" s="13"/>
      <c r="M21" s="13"/>
      <c r="N21" s="13"/>
      <c r="O21" s="13"/>
      <c r="P21" s="13"/>
      <c r="Q21" s="13"/>
      <c r="R21" s="13"/>
      <c r="S21" s="13"/>
      <c r="T21" s="15">
        <v>99580</v>
      </c>
      <c r="U21" s="16">
        <v>3.5E-4</v>
      </c>
      <c r="V21" s="15">
        <v>99561</v>
      </c>
      <c r="W21" s="17">
        <v>79.400000000000006</v>
      </c>
      <c r="X21" s="15">
        <v>99667</v>
      </c>
      <c r="Y21" s="16">
        <v>2.5999999999999998E-4</v>
      </c>
      <c r="Z21" s="15">
        <v>99653</v>
      </c>
      <c r="AA21" s="17">
        <v>83.6</v>
      </c>
    </row>
    <row r="22" spans="2:27" hidden="1">
      <c r="C22" s="13">
        <v>2</v>
      </c>
      <c r="D22" s="14">
        <f t="shared" si="63"/>
        <v>99545</v>
      </c>
      <c r="E22" s="14">
        <f t="shared" si="64"/>
        <v>99641</v>
      </c>
      <c r="F22" s="13">
        <f t="shared" si="61"/>
        <v>99545</v>
      </c>
      <c r="G22" s="13">
        <f t="shared" si="62"/>
        <v>99641</v>
      </c>
      <c r="H22" s="13"/>
      <c r="I22" s="13"/>
      <c r="J22" s="8"/>
      <c r="K22" s="13"/>
      <c r="L22" s="13"/>
      <c r="M22" s="13"/>
      <c r="N22" s="13"/>
      <c r="O22" s="13"/>
      <c r="P22" s="13"/>
      <c r="Q22" s="13"/>
      <c r="R22" s="13"/>
      <c r="S22" s="13"/>
      <c r="T22" s="15">
        <v>99545</v>
      </c>
      <c r="U22" s="16">
        <v>1.9000000000000001E-4</v>
      </c>
      <c r="V22" s="15">
        <v>99535</v>
      </c>
      <c r="W22" s="17">
        <v>78.400000000000006</v>
      </c>
      <c r="X22" s="15">
        <v>99641</v>
      </c>
      <c r="Y22" s="16">
        <v>1.6000000000000001E-4</v>
      </c>
      <c r="Z22" s="15">
        <v>99632</v>
      </c>
      <c r="AA22" s="17">
        <v>82.6</v>
      </c>
    </row>
    <row r="23" spans="2:27" hidden="1">
      <c r="C23" s="13">
        <f>C22+1</f>
        <v>3</v>
      </c>
      <c r="D23" s="14">
        <f t="shared" si="63"/>
        <v>99527</v>
      </c>
      <c r="E23" s="14">
        <f t="shared" si="64"/>
        <v>99625</v>
      </c>
      <c r="F23" s="13">
        <f t="shared" si="61"/>
        <v>99527</v>
      </c>
      <c r="G23" s="13">
        <f t="shared" si="62"/>
        <v>99625</v>
      </c>
      <c r="H23" s="13"/>
      <c r="I23" s="13"/>
      <c r="J23" s="8"/>
      <c r="K23" s="13"/>
      <c r="L23" s="13"/>
      <c r="M23" s="13"/>
      <c r="N23" s="13"/>
      <c r="O23" s="13"/>
      <c r="P23" s="13"/>
      <c r="Q23" s="13"/>
      <c r="R23" s="13"/>
      <c r="S23" s="13"/>
      <c r="T23" s="15">
        <v>99527</v>
      </c>
      <c r="U23" s="16">
        <v>1.3999999999999999E-4</v>
      </c>
      <c r="V23" s="15">
        <v>99519</v>
      </c>
      <c r="W23" s="17">
        <v>77.400000000000006</v>
      </c>
      <c r="X23" s="15">
        <v>99625</v>
      </c>
      <c r="Y23" s="16">
        <v>1.2E-4</v>
      </c>
      <c r="Z23" s="15">
        <v>99619</v>
      </c>
      <c r="AA23" s="17">
        <v>81.599999999999994</v>
      </c>
    </row>
    <row r="24" spans="2:27" hidden="1">
      <c r="C24" s="13">
        <f t="shared" ref="C24:C87" si="65">C23+1</f>
        <v>4</v>
      </c>
      <c r="D24" s="14">
        <f t="shared" si="63"/>
        <v>99512</v>
      </c>
      <c r="E24" s="14">
        <f t="shared" si="64"/>
        <v>99613</v>
      </c>
      <c r="F24" s="13">
        <f t="shared" si="61"/>
        <v>99512</v>
      </c>
      <c r="G24" s="13">
        <f t="shared" si="62"/>
        <v>99613</v>
      </c>
      <c r="H24" s="13"/>
      <c r="I24" s="13"/>
      <c r="J24" s="8"/>
      <c r="K24" s="13"/>
      <c r="L24" s="13"/>
      <c r="M24" s="13"/>
      <c r="N24" s="13"/>
      <c r="O24" s="13"/>
      <c r="P24" s="13"/>
      <c r="Q24" s="13"/>
      <c r="R24" s="13"/>
      <c r="S24" s="13"/>
      <c r="T24" s="15">
        <v>99512</v>
      </c>
      <c r="U24" s="16">
        <v>1.2E-4</v>
      </c>
      <c r="V24" s="15">
        <v>99506</v>
      </c>
      <c r="W24" s="17">
        <v>76.400000000000006</v>
      </c>
      <c r="X24" s="15">
        <v>99613</v>
      </c>
      <c r="Y24" s="16">
        <v>1E-4</v>
      </c>
      <c r="Z24" s="15">
        <v>99608</v>
      </c>
      <c r="AA24" s="17">
        <v>80.7</v>
      </c>
    </row>
    <row r="25" spans="2:27" hidden="1">
      <c r="C25" s="13">
        <f t="shared" si="65"/>
        <v>5</v>
      </c>
      <c r="D25" s="14">
        <f t="shared" si="63"/>
        <v>99500</v>
      </c>
      <c r="E25" s="14">
        <f t="shared" si="64"/>
        <v>99603</v>
      </c>
      <c r="F25" s="13">
        <f t="shared" si="61"/>
        <v>99500</v>
      </c>
      <c r="G25" s="13">
        <f t="shared" si="62"/>
        <v>99603</v>
      </c>
      <c r="H25" s="13"/>
      <c r="I25" s="13"/>
      <c r="J25" s="8"/>
      <c r="K25" s="13"/>
      <c r="L25" s="13"/>
      <c r="M25" s="13"/>
      <c r="N25" s="13"/>
      <c r="O25" s="13"/>
      <c r="P25" s="13"/>
      <c r="Q25" s="13"/>
      <c r="R25" s="13"/>
      <c r="S25" s="13"/>
      <c r="T25" s="15">
        <v>99500</v>
      </c>
      <c r="U25" s="16">
        <v>1.1E-4</v>
      </c>
      <c r="V25" s="15">
        <v>99494</v>
      </c>
      <c r="W25" s="17">
        <v>75.5</v>
      </c>
      <c r="X25" s="15">
        <v>99603</v>
      </c>
      <c r="Y25" s="16">
        <v>9.0000000000000006E-5</v>
      </c>
      <c r="Z25" s="15">
        <v>99598</v>
      </c>
      <c r="AA25" s="17">
        <v>79.7</v>
      </c>
    </row>
    <row r="26" spans="2:27" hidden="1">
      <c r="C26" s="13">
        <f t="shared" si="65"/>
        <v>6</v>
      </c>
      <c r="D26" s="14">
        <f t="shared" si="63"/>
        <v>99489</v>
      </c>
      <c r="E26" s="14">
        <f t="shared" si="64"/>
        <v>99594</v>
      </c>
      <c r="F26" s="13">
        <f t="shared" si="61"/>
        <v>99489</v>
      </c>
      <c r="G26" s="13">
        <f t="shared" si="62"/>
        <v>99594</v>
      </c>
      <c r="H26" s="13"/>
      <c r="I26" s="13"/>
      <c r="J26" s="8"/>
      <c r="K26" s="13"/>
      <c r="L26" s="13"/>
      <c r="M26" s="13"/>
      <c r="N26" s="13"/>
      <c r="O26" s="13"/>
      <c r="P26" s="13"/>
      <c r="Q26" s="13"/>
      <c r="R26" s="13"/>
      <c r="S26" s="13"/>
      <c r="T26" s="15">
        <v>99489</v>
      </c>
      <c r="U26" s="16">
        <v>1E-4</v>
      </c>
      <c r="V26" s="15">
        <v>99484</v>
      </c>
      <c r="W26" s="17">
        <v>74.5</v>
      </c>
      <c r="X26" s="15">
        <v>99594</v>
      </c>
      <c r="Y26" s="16">
        <v>9.0000000000000006E-5</v>
      </c>
      <c r="Z26" s="15">
        <v>99589</v>
      </c>
      <c r="AA26" s="17">
        <v>78.7</v>
      </c>
    </row>
    <row r="27" spans="2:27" hidden="1">
      <c r="C27" s="13">
        <f t="shared" si="65"/>
        <v>7</v>
      </c>
      <c r="D27" s="14">
        <f t="shared" si="63"/>
        <v>99479</v>
      </c>
      <c r="E27" s="14">
        <f t="shared" si="64"/>
        <v>99585</v>
      </c>
      <c r="F27" s="13">
        <f t="shared" si="61"/>
        <v>99479</v>
      </c>
      <c r="G27" s="13">
        <f t="shared" si="62"/>
        <v>99585</v>
      </c>
      <c r="H27" s="13"/>
      <c r="I27" s="13"/>
      <c r="J27" s="8"/>
      <c r="K27" s="13"/>
      <c r="L27" s="13"/>
      <c r="M27" s="13"/>
      <c r="N27" s="13"/>
      <c r="O27" s="13"/>
      <c r="P27" s="13"/>
      <c r="Q27" s="13"/>
      <c r="R27" s="13"/>
      <c r="S27" s="13"/>
      <c r="T27" s="15">
        <v>99479</v>
      </c>
      <c r="U27" s="16">
        <v>9.0000000000000006E-5</v>
      </c>
      <c r="V27" s="15">
        <v>99474</v>
      </c>
      <c r="W27" s="17">
        <v>73.5</v>
      </c>
      <c r="X27" s="15">
        <v>99585</v>
      </c>
      <c r="Y27" s="16">
        <v>8.0000000000000007E-5</v>
      </c>
      <c r="Z27" s="15">
        <v>99581</v>
      </c>
      <c r="AA27" s="17">
        <v>77.7</v>
      </c>
    </row>
    <row r="28" spans="2:27" hidden="1">
      <c r="C28" s="13">
        <f t="shared" si="65"/>
        <v>8</v>
      </c>
      <c r="D28" s="14">
        <f t="shared" si="63"/>
        <v>99470</v>
      </c>
      <c r="E28" s="14">
        <f t="shared" si="64"/>
        <v>99577</v>
      </c>
      <c r="F28" s="13">
        <f t="shared" si="61"/>
        <v>99470</v>
      </c>
      <c r="G28" s="13">
        <f t="shared" si="62"/>
        <v>99577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5">
        <v>99470</v>
      </c>
      <c r="U28" s="16">
        <v>9.0000000000000006E-5</v>
      </c>
      <c r="V28" s="15">
        <v>99465</v>
      </c>
      <c r="W28" s="17">
        <v>72.5</v>
      </c>
      <c r="X28" s="15">
        <v>99577</v>
      </c>
      <c r="Y28" s="16">
        <v>8.0000000000000007E-5</v>
      </c>
      <c r="Z28" s="15">
        <v>99573</v>
      </c>
      <c r="AA28" s="17">
        <v>76.7</v>
      </c>
    </row>
    <row r="29" spans="2:27" hidden="1">
      <c r="C29" s="13">
        <f t="shared" si="65"/>
        <v>9</v>
      </c>
      <c r="D29" s="14">
        <f t="shared" si="63"/>
        <v>99461</v>
      </c>
      <c r="E29" s="14">
        <f t="shared" si="64"/>
        <v>99569</v>
      </c>
      <c r="F29" s="13">
        <f t="shared" si="61"/>
        <v>99461</v>
      </c>
      <c r="G29" s="13">
        <f t="shared" si="62"/>
        <v>99569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5">
        <v>99461</v>
      </c>
      <c r="U29" s="16">
        <v>9.0000000000000006E-5</v>
      </c>
      <c r="V29" s="15">
        <v>99457</v>
      </c>
      <c r="W29" s="17">
        <v>71.5</v>
      </c>
      <c r="X29" s="15">
        <v>99569</v>
      </c>
      <c r="Y29" s="16">
        <v>8.0000000000000007E-5</v>
      </c>
      <c r="Z29" s="15">
        <v>99566</v>
      </c>
      <c r="AA29" s="17">
        <v>75.7</v>
      </c>
    </row>
    <row r="30" spans="2:27" hidden="1">
      <c r="C30" s="13">
        <f t="shared" si="65"/>
        <v>10</v>
      </c>
      <c r="D30" s="14">
        <f t="shared" si="63"/>
        <v>99452</v>
      </c>
      <c r="E30" s="14">
        <f t="shared" si="64"/>
        <v>99562</v>
      </c>
      <c r="F30" s="13">
        <f t="shared" si="61"/>
        <v>99452</v>
      </c>
      <c r="G30" s="13">
        <f t="shared" si="62"/>
        <v>99562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5">
        <v>99452</v>
      </c>
      <c r="U30" s="16">
        <v>9.0000000000000006E-5</v>
      </c>
      <c r="V30" s="15">
        <v>99448</v>
      </c>
      <c r="W30" s="17">
        <v>70.5</v>
      </c>
      <c r="X30" s="15">
        <v>99562</v>
      </c>
      <c r="Y30" s="16">
        <v>8.0000000000000007E-5</v>
      </c>
      <c r="Z30" s="15">
        <v>99558</v>
      </c>
      <c r="AA30" s="17">
        <v>74.7</v>
      </c>
    </row>
    <row r="31" spans="2:27" hidden="1">
      <c r="C31" s="13">
        <f t="shared" si="65"/>
        <v>11</v>
      </c>
      <c r="D31" s="14">
        <f t="shared" si="63"/>
        <v>99444</v>
      </c>
      <c r="E31" s="14">
        <f t="shared" si="64"/>
        <v>99554</v>
      </c>
      <c r="F31" s="13">
        <f t="shared" si="61"/>
        <v>99444</v>
      </c>
      <c r="G31" s="13">
        <f t="shared" si="62"/>
        <v>99554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>
        <v>99444</v>
      </c>
      <c r="U31" s="16">
        <v>9.0000000000000006E-5</v>
      </c>
      <c r="V31" s="15">
        <v>99439</v>
      </c>
      <c r="W31" s="17">
        <v>69.5</v>
      </c>
      <c r="X31" s="15">
        <v>99554</v>
      </c>
      <c r="Y31" s="16">
        <v>8.0000000000000007E-5</v>
      </c>
      <c r="Z31" s="15">
        <v>99550</v>
      </c>
      <c r="AA31" s="17">
        <v>73.7</v>
      </c>
    </row>
    <row r="32" spans="2:27" hidden="1">
      <c r="C32" s="13">
        <f t="shared" si="65"/>
        <v>12</v>
      </c>
      <c r="D32" s="14">
        <f t="shared" si="63"/>
        <v>99435</v>
      </c>
      <c r="E32" s="14">
        <f t="shared" si="64"/>
        <v>99547</v>
      </c>
      <c r="F32" s="13">
        <f t="shared" si="61"/>
        <v>99435</v>
      </c>
      <c r="G32" s="13">
        <f t="shared" si="62"/>
        <v>99547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5">
        <v>99435</v>
      </c>
      <c r="U32" s="16">
        <v>1E-4</v>
      </c>
      <c r="V32" s="15">
        <v>99430</v>
      </c>
      <c r="W32" s="17">
        <v>68.5</v>
      </c>
      <c r="X32" s="15">
        <v>99547</v>
      </c>
      <c r="Y32" s="16">
        <v>8.0000000000000007E-5</v>
      </c>
      <c r="Z32" s="15">
        <v>99543</v>
      </c>
      <c r="AA32" s="17">
        <v>72.7</v>
      </c>
    </row>
    <row r="33" spans="3:27" hidden="1">
      <c r="C33" s="13">
        <f t="shared" si="65"/>
        <v>13</v>
      </c>
      <c r="D33" s="14">
        <f t="shared" si="63"/>
        <v>99425</v>
      </c>
      <c r="E33" s="14">
        <f t="shared" si="64"/>
        <v>99538</v>
      </c>
      <c r="F33" s="13">
        <f t="shared" si="61"/>
        <v>99425</v>
      </c>
      <c r="G33" s="13">
        <f t="shared" si="62"/>
        <v>99538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5">
        <v>99425</v>
      </c>
      <c r="U33" s="16">
        <v>1.1E-4</v>
      </c>
      <c r="V33" s="15">
        <v>99420</v>
      </c>
      <c r="W33" s="17">
        <v>67.5</v>
      </c>
      <c r="X33" s="15">
        <v>99538</v>
      </c>
      <c r="Y33" s="16">
        <v>9.0000000000000006E-5</v>
      </c>
      <c r="Z33" s="15">
        <v>99534</v>
      </c>
      <c r="AA33" s="17">
        <v>71.7</v>
      </c>
    </row>
    <row r="34" spans="3:27" hidden="1">
      <c r="C34" s="13">
        <f t="shared" si="65"/>
        <v>14</v>
      </c>
      <c r="D34" s="14">
        <f t="shared" si="63"/>
        <v>99415</v>
      </c>
      <c r="E34" s="14">
        <f t="shared" si="64"/>
        <v>99530</v>
      </c>
      <c r="F34" s="13">
        <f t="shared" si="61"/>
        <v>99415</v>
      </c>
      <c r="G34" s="13">
        <f t="shared" si="62"/>
        <v>99530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5">
        <v>99415</v>
      </c>
      <c r="U34" s="16">
        <v>1.6000000000000001E-4</v>
      </c>
      <c r="V34" s="15">
        <v>99407</v>
      </c>
      <c r="W34" s="17">
        <v>66.5</v>
      </c>
      <c r="X34" s="15">
        <v>99530</v>
      </c>
      <c r="Y34" s="16">
        <v>1.3999999999999999E-4</v>
      </c>
      <c r="Z34" s="15">
        <v>99523</v>
      </c>
      <c r="AA34" s="17">
        <v>70.7</v>
      </c>
    </row>
    <row r="35" spans="3:27" hidden="1">
      <c r="C35" s="13">
        <f t="shared" si="65"/>
        <v>15</v>
      </c>
      <c r="D35" s="14">
        <f t="shared" si="63"/>
        <v>99398</v>
      </c>
      <c r="E35" s="14">
        <f t="shared" si="64"/>
        <v>99516</v>
      </c>
      <c r="F35" s="13">
        <f t="shared" si="61"/>
        <v>99398</v>
      </c>
      <c r="G35" s="13">
        <f t="shared" si="62"/>
        <v>99516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5">
        <v>99398</v>
      </c>
      <c r="U35" s="16">
        <v>2.3000000000000001E-4</v>
      </c>
      <c r="V35" s="15">
        <v>99387</v>
      </c>
      <c r="W35" s="17">
        <v>65.5</v>
      </c>
      <c r="X35" s="15">
        <v>99516</v>
      </c>
      <c r="Y35" s="16">
        <v>1.8000000000000001E-4</v>
      </c>
      <c r="Z35" s="15">
        <v>99507</v>
      </c>
      <c r="AA35" s="17">
        <v>69.7</v>
      </c>
    </row>
    <row r="36" spans="3:27" hidden="1">
      <c r="C36" s="13">
        <f t="shared" si="65"/>
        <v>16</v>
      </c>
      <c r="D36" s="14">
        <f t="shared" si="63"/>
        <v>99375</v>
      </c>
      <c r="E36" s="14">
        <f t="shared" si="64"/>
        <v>99498</v>
      </c>
      <c r="F36" s="13">
        <f t="shared" si="61"/>
        <v>99375</v>
      </c>
      <c r="G36" s="13">
        <f t="shared" si="62"/>
        <v>99498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5">
        <v>99375</v>
      </c>
      <c r="U36" s="16">
        <v>3.2000000000000003E-4</v>
      </c>
      <c r="V36" s="15">
        <v>99360</v>
      </c>
      <c r="W36" s="17">
        <v>64.5</v>
      </c>
      <c r="X36" s="15">
        <v>99498</v>
      </c>
      <c r="Y36" s="16">
        <v>2.2000000000000001E-4</v>
      </c>
      <c r="Z36" s="15">
        <v>99488</v>
      </c>
      <c r="AA36" s="17">
        <v>68.7</v>
      </c>
    </row>
    <row r="37" spans="3:27" hidden="1">
      <c r="C37" s="13">
        <f t="shared" si="65"/>
        <v>17</v>
      </c>
      <c r="D37" s="14">
        <f t="shared" si="63"/>
        <v>99344</v>
      </c>
      <c r="E37" s="14">
        <f t="shared" si="64"/>
        <v>99477</v>
      </c>
      <c r="F37" s="13">
        <f t="shared" si="61"/>
        <v>99344</v>
      </c>
      <c r="G37" s="13">
        <f t="shared" si="62"/>
        <v>99477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5">
        <v>99344</v>
      </c>
      <c r="U37" s="16">
        <v>4.2000000000000002E-4</v>
      </c>
      <c r="V37" s="15">
        <v>99323</v>
      </c>
      <c r="W37" s="17">
        <v>63.6</v>
      </c>
      <c r="X37" s="15">
        <v>99477</v>
      </c>
      <c r="Y37" s="16">
        <v>2.4000000000000001E-4</v>
      </c>
      <c r="Z37" s="15">
        <v>99465</v>
      </c>
      <c r="AA37" s="17">
        <v>67.8</v>
      </c>
    </row>
    <row r="38" spans="3:27" hidden="1">
      <c r="C38" s="13">
        <f t="shared" si="65"/>
        <v>18</v>
      </c>
      <c r="D38" s="14">
        <f t="shared" si="63"/>
        <v>99302</v>
      </c>
      <c r="E38" s="14">
        <f t="shared" si="64"/>
        <v>99453</v>
      </c>
      <c r="F38" s="13">
        <f t="shared" si="61"/>
        <v>99302</v>
      </c>
      <c r="G38" s="13">
        <f t="shared" si="62"/>
        <v>99453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5">
        <v>99302</v>
      </c>
      <c r="U38" s="16">
        <v>5.1000000000000004E-4</v>
      </c>
      <c r="V38" s="15">
        <v>99277</v>
      </c>
      <c r="W38" s="17">
        <v>62.6</v>
      </c>
      <c r="X38" s="15">
        <v>99453</v>
      </c>
      <c r="Y38" s="16">
        <v>2.5999999999999998E-4</v>
      </c>
      <c r="Z38" s="15">
        <v>99440</v>
      </c>
      <c r="AA38" s="17">
        <v>66.8</v>
      </c>
    </row>
    <row r="39" spans="3:27" hidden="1">
      <c r="C39" s="13">
        <f t="shared" si="65"/>
        <v>19</v>
      </c>
      <c r="D39" s="14">
        <f t="shared" si="63"/>
        <v>99251</v>
      </c>
      <c r="E39" s="14">
        <f t="shared" si="64"/>
        <v>99427</v>
      </c>
      <c r="F39" s="13">
        <f t="shared" si="61"/>
        <v>99251</v>
      </c>
      <c r="G39" s="13">
        <f t="shared" si="62"/>
        <v>99427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>
        <v>99251</v>
      </c>
      <c r="U39" s="16">
        <v>5.9000000000000003E-4</v>
      </c>
      <c r="V39" s="15">
        <v>99222</v>
      </c>
      <c r="W39" s="17">
        <v>61.6</v>
      </c>
      <c r="X39" s="15">
        <v>99427</v>
      </c>
      <c r="Y39" s="16">
        <v>2.7E-4</v>
      </c>
      <c r="Z39" s="15">
        <v>99413</v>
      </c>
      <c r="AA39" s="17">
        <v>65.8</v>
      </c>
    </row>
    <row r="40" spans="3:27" hidden="1">
      <c r="C40" s="13">
        <f t="shared" si="65"/>
        <v>20</v>
      </c>
      <c r="D40" s="14">
        <f t="shared" si="63"/>
        <v>99193</v>
      </c>
      <c r="E40" s="14">
        <f t="shared" si="64"/>
        <v>99400</v>
      </c>
      <c r="F40" s="13">
        <f t="shared" si="61"/>
        <v>99193</v>
      </c>
      <c r="G40" s="13">
        <f t="shared" si="62"/>
        <v>99400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5">
        <v>99193</v>
      </c>
      <c r="U40" s="16">
        <v>6.2E-4</v>
      </c>
      <c r="V40" s="15">
        <v>99162</v>
      </c>
      <c r="W40" s="17">
        <v>60.7</v>
      </c>
      <c r="X40" s="15">
        <v>99400</v>
      </c>
      <c r="Y40" s="16">
        <v>2.7E-4</v>
      </c>
      <c r="Z40" s="15">
        <v>99386</v>
      </c>
      <c r="AA40" s="17">
        <v>64.8</v>
      </c>
    </row>
    <row r="41" spans="3:27" hidden="1">
      <c r="C41" s="13">
        <f t="shared" si="65"/>
        <v>21</v>
      </c>
      <c r="D41" s="14">
        <f t="shared" si="63"/>
        <v>99131</v>
      </c>
      <c r="E41" s="14">
        <f t="shared" si="64"/>
        <v>99373</v>
      </c>
      <c r="F41" s="13">
        <f t="shared" si="61"/>
        <v>99131</v>
      </c>
      <c r="G41" s="13">
        <f t="shared" si="62"/>
        <v>99373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5">
        <v>99131</v>
      </c>
      <c r="U41" s="16">
        <v>6.3000000000000003E-4</v>
      </c>
      <c r="V41" s="15">
        <v>99099</v>
      </c>
      <c r="W41" s="17">
        <v>59.7</v>
      </c>
      <c r="X41" s="15">
        <v>99373</v>
      </c>
      <c r="Y41" s="16">
        <v>2.7E-4</v>
      </c>
      <c r="Z41" s="15">
        <v>99359</v>
      </c>
      <c r="AA41" s="17">
        <v>63.8</v>
      </c>
    </row>
    <row r="42" spans="3:27" hidden="1">
      <c r="C42" s="13">
        <f t="shared" si="65"/>
        <v>22</v>
      </c>
      <c r="D42" s="14">
        <f t="shared" si="63"/>
        <v>99068</v>
      </c>
      <c r="E42" s="14">
        <f t="shared" si="64"/>
        <v>99346</v>
      </c>
      <c r="F42" s="13">
        <f t="shared" si="61"/>
        <v>99068</v>
      </c>
      <c r="G42" s="13">
        <f t="shared" si="62"/>
        <v>99346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5">
        <v>99068</v>
      </c>
      <c r="U42" s="16">
        <v>6.3000000000000003E-4</v>
      </c>
      <c r="V42" s="15">
        <v>99037</v>
      </c>
      <c r="W42" s="17">
        <v>58.7</v>
      </c>
      <c r="X42" s="15">
        <v>99346</v>
      </c>
      <c r="Y42" s="16">
        <v>2.7E-4</v>
      </c>
      <c r="Z42" s="15">
        <v>99333</v>
      </c>
      <c r="AA42" s="17">
        <v>62.8</v>
      </c>
    </row>
    <row r="43" spans="3:27" hidden="1">
      <c r="C43" s="13">
        <f t="shared" si="65"/>
        <v>23</v>
      </c>
      <c r="D43" s="14">
        <f t="shared" si="63"/>
        <v>99006</v>
      </c>
      <c r="E43" s="14">
        <f t="shared" si="64"/>
        <v>99320</v>
      </c>
      <c r="F43" s="13">
        <f t="shared" si="61"/>
        <v>99006</v>
      </c>
      <c r="G43" s="13">
        <f t="shared" si="62"/>
        <v>99320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5">
        <v>99006</v>
      </c>
      <c r="U43" s="16">
        <v>6.3000000000000003E-4</v>
      </c>
      <c r="V43" s="15">
        <v>98975</v>
      </c>
      <c r="W43" s="17">
        <v>57.8</v>
      </c>
      <c r="X43" s="15">
        <v>99320</v>
      </c>
      <c r="Y43" s="16">
        <v>2.5999999999999998E-4</v>
      </c>
      <c r="Z43" s="15">
        <v>99307</v>
      </c>
      <c r="AA43" s="17">
        <v>61.9</v>
      </c>
    </row>
    <row r="44" spans="3:27" hidden="1">
      <c r="C44" s="13">
        <f t="shared" si="65"/>
        <v>24</v>
      </c>
      <c r="D44" s="14">
        <f t="shared" si="63"/>
        <v>98944</v>
      </c>
      <c r="E44" s="14">
        <f t="shared" si="64"/>
        <v>99294</v>
      </c>
      <c r="F44" s="13">
        <f t="shared" si="61"/>
        <v>98944</v>
      </c>
      <c r="G44" s="13">
        <f t="shared" si="62"/>
        <v>99294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>
        <v>98944</v>
      </c>
      <c r="U44" s="16">
        <v>6.4000000000000005E-4</v>
      </c>
      <c r="V44" s="15">
        <v>98912</v>
      </c>
      <c r="W44" s="17">
        <v>56.8</v>
      </c>
      <c r="X44" s="15">
        <v>99294</v>
      </c>
      <c r="Y44" s="16">
        <v>2.5999999999999998E-4</v>
      </c>
      <c r="Z44" s="15">
        <v>99281</v>
      </c>
      <c r="AA44" s="17">
        <v>60.9</v>
      </c>
    </row>
    <row r="45" spans="3:27" hidden="1">
      <c r="C45" s="13">
        <f t="shared" si="65"/>
        <v>25</v>
      </c>
      <c r="D45" s="14">
        <f t="shared" si="63"/>
        <v>98880</v>
      </c>
      <c r="E45" s="14">
        <f t="shared" si="64"/>
        <v>99268</v>
      </c>
      <c r="F45" s="13">
        <f t="shared" si="61"/>
        <v>98880</v>
      </c>
      <c r="G45" s="13">
        <f t="shared" si="62"/>
        <v>99268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5">
        <v>98880</v>
      </c>
      <c r="U45" s="16">
        <v>6.7000000000000002E-4</v>
      </c>
      <c r="V45" s="15">
        <v>98848</v>
      </c>
      <c r="W45" s="17">
        <v>55.8</v>
      </c>
      <c r="X45" s="15">
        <v>99268</v>
      </c>
      <c r="Y45" s="16">
        <v>2.5999999999999998E-4</v>
      </c>
      <c r="Z45" s="15">
        <v>99255</v>
      </c>
      <c r="AA45" s="17">
        <v>59.9</v>
      </c>
    </row>
    <row r="46" spans="3:27" hidden="1">
      <c r="C46" s="13">
        <f t="shared" si="65"/>
        <v>26</v>
      </c>
      <c r="D46" s="14">
        <f t="shared" si="63"/>
        <v>98814</v>
      </c>
      <c r="E46" s="14">
        <f t="shared" si="64"/>
        <v>99243</v>
      </c>
      <c r="F46" s="13">
        <f t="shared" si="61"/>
        <v>98814</v>
      </c>
      <c r="G46" s="13">
        <f t="shared" si="62"/>
        <v>99243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5">
        <v>98814</v>
      </c>
      <c r="U46" s="16">
        <v>6.9999999999999999E-4</v>
      </c>
      <c r="V46" s="15">
        <v>98780</v>
      </c>
      <c r="W46" s="17">
        <v>54.9</v>
      </c>
      <c r="X46" s="15">
        <v>99243</v>
      </c>
      <c r="Y46" s="16">
        <v>2.5999999999999998E-4</v>
      </c>
      <c r="Z46" s="15">
        <v>99230</v>
      </c>
      <c r="AA46" s="17">
        <v>58.9</v>
      </c>
    </row>
    <row r="47" spans="3:27" hidden="1">
      <c r="C47" s="13">
        <f t="shared" si="65"/>
        <v>27</v>
      </c>
      <c r="D47" s="14">
        <f t="shared" si="63"/>
        <v>98745</v>
      </c>
      <c r="E47" s="14">
        <f t="shared" si="64"/>
        <v>99217</v>
      </c>
      <c r="F47" s="13">
        <f t="shared" si="61"/>
        <v>98745</v>
      </c>
      <c r="G47" s="13">
        <f t="shared" si="62"/>
        <v>99217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5">
        <v>98745</v>
      </c>
      <c r="U47" s="16">
        <v>7.2000000000000005E-4</v>
      </c>
      <c r="V47" s="15">
        <v>98710</v>
      </c>
      <c r="W47" s="17">
        <v>53.9</v>
      </c>
      <c r="X47" s="15">
        <v>99217</v>
      </c>
      <c r="Y47" s="16">
        <v>2.7E-4</v>
      </c>
      <c r="Z47" s="15">
        <v>99204</v>
      </c>
      <c r="AA47" s="17">
        <v>57.9</v>
      </c>
    </row>
    <row r="48" spans="3:27" hidden="1">
      <c r="C48" s="13">
        <f t="shared" si="65"/>
        <v>28</v>
      </c>
      <c r="D48" s="14">
        <f t="shared" si="63"/>
        <v>98674</v>
      </c>
      <c r="E48" s="14">
        <f t="shared" si="64"/>
        <v>99190</v>
      </c>
      <c r="F48" s="13">
        <f t="shared" si="61"/>
        <v>98674</v>
      </c>
      <c r="G48" s="13">
        <f t="shared" si="62"/>
        <v>99190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5">
        <v>98674</v>
      </c>
      <c r="U48" s="16">
        <v>7.3999999999999999E-4</v>
      </c>
      <c r="V48" s="15">
        <v>98637</v>
      </c>
      <c r="W48" s="17">
        <v>53</v>
      </c>
      <c r="X48" s="15">
        <v>99190</v>
      </c>
      <c r="Y48" s="16">
        <v>2.9E-4</v>
      </c>
      <c r="Z48" s="15">
        <v>99176</v>
      </c>
      <c r="AA48" s="17">
        <v>56.9</v>
      </c>
    </row>
    <row r="49" spans="3:27" hidden="1">
      <c r="C49" s="13">
        <f t="shared" si="65"/>
        <v>29</v>
      </c>
      <c r="D49" s="14">
        <f t="shared" si="63"/>
        <v>98600</v>
      </c>
      <c r="E49" s="14">
        <f t="shared" si="64"/>
        <v>99162</v>
      </c>
      <c r="F49" s="13">
        <f t="shared" si="61"/>
        <v>98600</v>
      </c>
      <c r="G49" s="13">
        <f t="shared" si="62"/>
        <v>99162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5">
        <v>98600</v>
      </c>
      <c r="U49" s="16">
        <v>7.6000000000000004E-4</v>
      </c>
      <c r="V49" s="15">
        <v>98563</v>
      </c>
      <c r="W49" s="17">
        <v>52</v>
      </c>
      <c r="X49" s="15">
        <v>99162</v>
      </c>
      <c r="Y49" s="16">
        <v>3.2000000000000003E-4</v>
      </c>
      <c r="Z49" s="15">
        <v>99146</v>
      </c>
      <c r="AA49" s="17">
        <v>55.9</v>
      </c>
    </row>
    <row r="50" spans="3:27" hidden="1">
      <c r="C50" s="13">
        <f t="shared" si="65"/>
        <v>30</v>
      </c>
      <c r="D50" s="14">
        <f t="shared" si="63"/>
        <v>98525</v>
      </c>
      <c r="E50" s="14">
        <f t="shared" si="64"/>
        <v>99130</v>
      </c>
      <c r="F50" s="13">
        <f t="shared" si="61"/>
        <v>98525</v>
      </c>
      <c r="G50" s="13">
        <f t="shared" si="62"/>
        <v>99130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5">
        <v>98525</v>
      </c>
      <c r="U50" s="16">
        <v>7.9000000000000001E-4</v>
      </c>
      <c r="V50" s="15">
        <v>98487</v>
      </c>
      <c r="W50" s="17">
        <v>51</v>
      </c>
      <c r="X50" s="15">
        <v>99130</v>
      </c>
      <c r="Y50" s="16">
        <v>3.6000000000000002E-4</v>
      </c>
      <c r="Z50" s="15">
        <v>99113</v>
      </c>
      <c r="AA50" s="17">
        <v>55</v>
      </c>
    </row>
    <row r="51" spans="3:27" hidden="1">
      <c r="C51" s="13">
        <f t="shared" si="65"/>
        <v>31</v>
      </c>
      <c r="D51" s="14">
        <f t="shared" si="63"/>
        <v>98448</v>
      </c>
      <c r="E51" s="14">
        <f t="shared" si="64"/>
        <v>99094</v>
      </c>
      <c r="F51" s="13">
        <f t="shared" si="61"/>
        <v>98448</v>
      </c>
      <c r="G51" s="13">
        <f t="shared" si="62"/>
        <v>99094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5">
        <v>98448</v>
      </c>
      <c r="U51" s="16">
        <v>8.1999999999999998E-4</v>
      </c>
      <c r="V51" s="15">
        <v>98407</v>
      </c>
      <c r="W51" s="17">
        <v>50.1</v>
      </c>
      <c r="X51" s="15">
        <v>99094</v>
      </c>
      <c r="Y51" s="16">
        <v>4.0000000000000002E-4</v>
      </c>
      <c r="Z51" s="15">
        <v>99075</v>
      </c>
      <c r="AA51" s="17">
        <v>54</v>
      </c>
    </row>
    <row r="52" spans="3:27" hidden="1">
      <c r="C52" s="13">
        <f t="shared" si="65"/>
        <v>32</v>
      </c>
      <c r="D52" s="14">
        <f t="shared" si="63"/>
        <v>98367</v>
      </c>
      <c r="E52" s="14">
        <f t="shared" si="64"/>
        <v>99054</v>
      </c>
      <c r="F52" s="13">
        <f t="shared" ref="F52:F83" si="66">IF($C$3="Male",D52,E52)</f>
        <v>98367</v>
      </c>
      <c r="G52" s="13">
        <f t="shared" ref="G52:G83" si="67">IF($C$4="Male",D52,E52)</f>
        <v>99054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5">
        <v>98367</v>
      </c>
      <c r="U52" s="16">
        <v>8.5999999999999998E-4</v>
      </c>
      <c r="V52" s="15">
        <v>98325</v>
      </c>
      <c r="W52" s="17">
        <v>49.1</v>
      </c>
      <c r="X52" s="15">
        <v>99054</v>
      </c>
      <c r="Y52" s="16">
        <v>4.2999999999999999E-4</v>
      </c>
      <c r="Z52" s="15">
        <v>99033</v>
      </c>
      <c r="AA52" s="17">
        <v>53</v>
      </c>
    </row>
    <row r="53" spans="3:27" hidden="1">
      <c r="C53" s="13">
        <f t="shared" si="65"/>
        <v>33</v>
      </c>
      <c r="D53" s="14">
        <f t="shared" si="63"/>
        <v>98282</v>
      </c>
      <c r="E53" s="14">
        <f t="shared" si="64"/>
        <v>99011</v>
      </c>
      <c r="F53" s="13">
        <f t="shared" si="66"/>
        <v>98282</v>
      </c>
      <c r="G53" s="13">
        <f t="shared" si="67"/>
        <v>99011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5">
        <v>98282</v>
      </c>
      <c r="U53" s="16">
        <v>9.1E-4</v>
      </c>
      <c r="V53" s="15">
        <v>98238</v>
      </c>
      <c r="W53" s="17">
        <v>48.2</v>
      </c>
      <c r="X53" s="15">
        <v>99011</v>
      </c>
      <c r="Y53" s="16">
        <v>4.4999999999999999E-4</v>
      </c>
      <c r="Z53" s="15">
        <v>98989</v>
      </c>
      <c r="AA53" s="17">
        <v>52</v>
      </c>
    </row>
    <row r="54" spans="3:27" hidden="1">
      <c r="C54" s="13">
        <f t="shared" si="65"/>
        <v>34</v>
      </c>
      <c r="D54" s="14">
        <f t="shared" si="63"/>
        <v>98193</v>
      </c>
      <c r="E54" s="14">
        <f t="shared" si="64"/>
        <v>98966</v>
      </c>
      <c r="F54" s="13">
        <f t="shared" si="66"/>
        <v>98193</v>
      </c>
      <c r="G54" s="13">
        <f t="shared" si="67"/>
        <v>98966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5">
        <v>98193</v>
      </c>
      <c r="U54" s="16">
        <v>9.5E-4</v>
      </c>
      <c r="V54" s="15">
        <v>98146</v>
      </c>
      <c r="W54" s="17">
        <v>47.2</v>
      </c>
      <c r="X54" s="15">
        <v>98966</v>
      </c>
      <c r="Y54" s="16">
        <v>4.6999999999999999E-4</v>
      </c>
      <c r="Z54" s="15">
        <v>98943</v>
      </c>
      <c r="AA54" s="17">
        <v>51.1</v>
      </c>
    </row>
    <row r="55" spans="3:27" hidden="1">
      <c r="C55" s="13">
        <f t="shared" si="65"/>
        <v>35</v>
      </c>
      <c r="D55" s="14">
        <f t="shared" si="63"/>
        <v>98099</v>
      </c>
      <c r="E55" s="14">
        <f t="shared" si="64"/>
        <v>98919</v>
      </c>
      <c r="F55" s="13">
        <f t="shared" si="66"/>
        <v>98099</v>
      </c>
      <c r="G55" s="13">
        <f t="shared" si="67"/>
        <v>98919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5">
        <v>98099</v>
      </c>
      <c r="U55" s="16">
        <v>1E-3</v>
      </c>
      <c r="V55" s="15">
        <v>98050</v>
      </c>
      <c r="W55" s="17">
        <v>46.2</v>
      </c>
      <c r="X55" s="15">
        <v>98919</v>
      </c>
      <c r="Y55" s="16">
        <v>5.0000000000000001E-4</v>
      </c>
      <c r="Z55" s="15">
        <v>98895</v>
      </c>
      <c r="AA55" s="17">
        <v>50.1</v>
      </c>
    </row>
    <row r="56" spans="3:27" hidden="1">
      <c r="C56" s="13">
        <f t="shared" si="65"/>
        <v>36</v>
      </c>
      <c r="D56" s="14">
        <f t="shared" si="63"/>
        <v>98001</v>
      </c>
      <c r="E56" s="14">
        <f t="shared" si="64"/>
        <v>98870</v>
      </c>
      <c r="F56" s="13">
        <f t="shared" si="66"/>
        <v>98001</v>
      </c>
      <c r="G56" s="13">
        <f t="shared" si="67"/>
        <v>98870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5">
        <v>98001</v>
      </c>
      <c r="U56" s="16">
        <v>1.0499999999999999E-3</v>
      </c>
      <c r="V56" s="15">
        <v>97949</v>
      </c>
      <c r="W56" s="17">
        <v>45.3</v>
      </c>
      <c r="X56" s="15">
        <v>98870</v>
      </c>
      <c r="Y56" s="16">
        <v>5.4000000000000001E-4</v>
      </c>
      <c r="Z56" s="15">
        <v>98844</v>
      </c>
      <c r="AA56" s="17">
        <v>49.1</v>
      </c>
    </row>
    <row r="57" spans="3:27" hidden="1">
      <c r="C57" s="13">
        <f t="shared" si="65"/>
        <v>37</v>
      </c>
      <c r="D57" s="14">
        <f t="shared" si="63"/>
        <v>97897</v>
      </c>
      <c r="E57" s="14">
        <f t="shared" si="64"/>
        <v>98816</v>
      </c>
      <c r="F57" s="13">
        <f t="shared" si="66"/>
        <v>97897</v>
      </c>
      <c r="G57" s="13">
        <f t="shared" si="67"/>
        <v>98816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5">
        <v>97897</v>
      </c>
      <c r="U57" s="16">
        <v>1.1100000000000001E-3</v>
      </c>
      <c r="V57" s="15">
        <v>97843</v>
      </c>
      <c r="W57" s="17">
        <v>44.3</v>
      </c>
      <c r="X57" s="15">
        <v>98816</v>
      </c>
      <c r="Y57" s="16">
        <v>5.9999999999999995E-4</v>
      </c>
      <c r="Z57" s="15">
        <v>98787</v>
      </c>
      <c r="AA57" s="17">
        <v>48.1</v>
      </c>
    </row>
    <row r="58" spans="3:27" hidden="1">
      <c r="C58" s="13">
        <f t="shared" si="65"/>
        <v>38</v>
      </c>
      <c r="D58" s="14">
        <f t="shared" si="63"/>
        <v>97789</v>
      </c>
      <c r="E58" s="14">
        <f t="shared" si="64"/>
        <v>98757</v>
      </c>
      <c r="F58" s="13">
        <f t="shared" si="66"/>
        <v>97789</v>
      </c>
      <c r="G58" s="13">
        <f t="shared" si="67"/>
        <v>98757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5">
        <v>97789</v>
      </c>
      <c r="U58" s="16">
        <v>1.1800000000000001E-3</v>
      </c>
      <c r="V58" s="15">
        <v>97732</v>
      </c>
      <c r="W58" s="17">
        <v>43.4</v>
      </c>
      <c r="X58" s="15">
        <v>98757</v>
      </c>
      <c r="Y58" s="16">
        <v>6.6E-4</v>
      </c>
      <c r="Z58" s="15">
        <v>98725</v>
      </c>
      <c r="AA58" s="17">
        <v>47.2</v>
      </c>
    </row>
    <row r="59" spans="3:27" hidden="1">
      <c r="C59" s="13">
        <f t="shared" si="65"/>
        <v>39</v>
      </c>
      <c r="D59" s="14">
        <f t="shared" si="63"/>
        <v>97673</v>
      </c>
      <c r="E59" s="14">
        <f t="shared" si="64"/>
        <v>98692</v>
      </c>
      <c r="F59" s="13">
        <f t="shared" si="66"/>
        <v>97673</v>
      </c>
      <c r="G59" s="13">
        <f t="shared" si="67"/>
        <v>98692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5">
        <v>97673</v>
      </c>
      <c r="U59" s="16">
        <v>1.25E-3</v>
      </c>
      <c r="V59" s="15">
        <v>97613</v>
      </c>
      <c r="W59" s="17">
        <v>42.4</v>
      </c>
      <c r="X59" s="15">
        <v>98692</v>
      </c>
      <c r="Y59" s="16">
        <v>7.2000000000000005E-4</v>
      </c>
      <c r="Z59" s="15">
        <v>98657</v>
      </c>
      <c r="AA59" s="17">
        <v>46.2</v>
      </c>
    </row>
    <row r="60" spans="3:27" hidden="1">
      <c r="C60" s="13">
        <f t="shared" si="65"/>
        <v>40</v>
      </c>
      <c r="D60" s="14">
        <f t="shared" si="63"/>
        <v>97551</v>
      </c>
      <c r="E60" s="14">
        <f t="shared" si="64"/>
        <v>98621</v>
      </c>
      <c r="F60" s="13">
        <f t="shared" si="66"/>
        <v>97551</v>
      </c>
      <c r="G60" s="13">
        <f t="shared" si="67"/>
        <v>98621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5">
        <v>97551</v>
      </c>
      <c r="U60" s="16">
        <v>1.34E-3</v>
      </c>
      <c r="V60" s="15">
        <v>97486</v>
      </c>
      <c r="W60" s="17">
        <v>41.5</v>
      </c>
      <c r="X60" s="15">
        <v>98621</v>
      </c>
      <c r="Y60" s="16">
        <v>7.9000000000000001E-4</v>
      </c>
      <c r="Z60" s="15">
        <v>98583</v>
      </c>
      <c r="AA60" s="17">
        <v>45.2</v>
      </c>
    </row>
    <row r="61" spans="3:27" hidden="1">
      <c r="C61" s="13">
        <f t="shared" si="65"/>
        <v>41</v>
      </c>
      <c r="D61" s="14">
        <f t="shared" si="63"/>
        <v>97420</v>
      </c>
      <c r="E61" s="14">
        <f t="shared" si="64"/>
        <v>98544</v>
      </c>
      <c r="F61" s="13">
        <f t="shared" si="66"/>
        <v>97420</v>
      </c>
      <c r="G61" s="13">
        <f t="shared" si="67"/>
        <v>98544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5">
        <v>97420</v>
      </c>
      <c r="U61" s="16">
        <v>1.4300000000000001E-3</v>
      </c>
      <c r="V61" s="15">
        <v>97352</v>
      </c>
      <c r="W61" s="17">
        <v>40.5</v>
      </c>
      <c r="X61" s="15">
        <v>98544</v>
      </c>
      <c r="Y61" s="16">
        <v>8.5999999999999998E-4</v>
      </c>
      <c r="Z61" s="15">
        <v>98502</v>
      </c>
      <c r="AA61" s="17">
        <v>44.3</v>
      </c>
    </row>
    <row r="62" spans="3:27" hidden="1">
      <c r="C62" s="13">
        <f t="shared" si="65"/>
        <v>42</v>
      </c>
      <c r="D62" s="14">
        <f t="shared" si="63"/>
        <v>97281</v>
      </c>
      <c r="E62" s="14">
        <f t="shared" si="64"/>
        <v>98459</v>
      </c>
      <c r="F62" s="13">
        <f t="shared" si="66"/>
        <v>97281</v>
      </c>
      <c r="G62" s="13">
        <f t="shared" si="67"/>
        <v>98459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5">
        <v>97281</v>
      </c>
      <c r="U62" s="16">
        <v>1.5299999999999999E-3</v>
      </c>
      <c r="V62" s="15">
        <v>97208</v>
      </c>
      <c r="W62" s="17">
        <v>39.6</v>
      </c>
      <c r="X62" s="15">
        <v>98459</v>
      </c>
      <c r="Y62" s="16">
        <v>9.3000000000000005E-4</v>
      </c>
      <c r="Z62" s="15">
        <v>98414</v>
      </c>
      <c r="AA62" s="17">
        <v>43.3</v>
      </c>
    </row>
    <row r="63" spans="3:27" hidden="1">
      <c r="C63" s="13">
        <f t="shared" si="65"/>
        <v>43</v>
      </c>
      <c r="D63" s="14">
        <f t="shared" si="63"/>
        <v>97132</v>
      </c>
      <c r="E63" s="14">
        <f t="shared" si="64"/>
        <v>98367</v>
      </c>
      <c r="F63" s="13">
        <f t="shared" si="66"/>
        <v>97132</v>
      </c>
      <c r="G63" s="13">
        <f t="shared" si="67"/>
        <v>98367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5">
        <v>97132</v>
      </c>
      <c r="U63" s="16">
        <v>1.65E-3</v>
      </c>
      <c r="V63" s="15">
        <v>97053</v>
      </c>
      <c r="W63" s="17">
        <v>38.700000000000003</v>
      </c>
      <c r="X63" s="15">
        <v>98367</v>
      </c>
      <c r="Y63" s="16">
        <v>1.0200000000000001E-3</v>
      </c>
      <c r="Z63" s="15">
        <v>98318</v>
      </c>
      <c r="AA63" s="17">
        <v>42.3</v>
      </c>
    </row>
    <row r="64" spans="3:27" hidden="1">
      <c r="C64" s="13">
        <f t="shared" si="65"/>
        <v>44</v>
      </c>
      <c r="D64" s="14">
        <f t="shared" si="63"/>
        <v>96972</v>
      </c>
      <c r="E64" s="14">
        <f t="shared" si="64"/>
        <v>98267</v>
      </c>
      <c r="F64" s="13">
        <f t="shared" si="66"/>
        <v>96972</v>
      </c>
      <c r="G64" s="13">
        <f t="shared" si="67"/>
        <v>98267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5">
        <v>96972</v>
      </c>
      <c r="U64" s="16">
        <v>1.7799999999999999E-3</v>
      </c>
      <c r="V64" s="15">
        <v>96887</v>
      </c>
      <c r="W64" s="17">
        <v>37.700000000000003</v>
      </c>
      <c r="X64" s="15">
        <v>98267</v>
      </c>
      <c r="Y64" s="16">
        <v>1.1100000000000001E-3</v>
      </c>
      <c r="Z64" s="15">
        <v>98214</v>
      </c>
      <c r="AA64" s="17">
        <v>41.4</v>
      </c>
    </row>
    <row r="65" spans="3:27" hidden="1">
      <c r="C65" s="13">
        <f t="shared" si="65"/>
        <v>45</v>
      </c>
      <c r="D65" s="14">
        <f t="shared" si="63"/>
        <v>96800</v>
      </c>
      <c r="E65" s="14">
        <f t="shared" si="64"/>
        <v>98158</v>
      </c>
      <c r="F65" s="13">
        <f t="shared" si="66"/>
        <v>96800</v>
      </c>
      <c r="G65" s="13">
        <f t="shared" si="67"/>
        <v>98158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5">
        <v>96800</v>
      </c>
      <c r="U65" s="16">
        <v>1.92E-3</v>
      </c>
      <c r="V65" s="15">
        <v>96708</v>
      </c>
      <c r="W65" s="17">
        <v>36.799999999999997</v>
      </c>
      <c r="X65" s="15">
        <v>98158</v>
      </c>
      <c r="Y65" s="16">
        <v>1.2099999999999999E-3</v>
      </c>
      <c r="Z65" s="15">
        <v>98100</v>
      </c>
      <c r="AA65" s="17">
        <v>40.4</v>
      </c>
    </row>
    <row r="66" spans="3:27" hidden="1">
      <c r="C66" s="13">
        <f t="shared" si="65"/>
        <v>46</v>
      </c>
      <c r="D66" s="14">
        <f t="shared" si="63"/>
        <v>96614</v>
      </c>
      <c r="E66" s="14">
        <f t="shared" si="64"/>
        <v>98040</v>
      </c>
      <c r="F66" s="13">
        <f t="shared" si="66"/>
        <v>96614</v>
      </c>
      <c r="G66" s="13">
        <f t="shared" si="67"/>
        <v>98040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5">
        <v>96614</v>
      </c>
      <c r="U66" s="16">
        <v>2.0799999999999998E-3</v>
      </c>
      <c r="V66" s="15">
        <v>96515</v>
      </c>
      <c r="W66" s="17">
        <v>35.9</v>
      </c>
      <c r="X66" s="15">
        <v>98040</v>
      </c>
      <c r="Y66" s="16">
        <v>1.31E-3</v>
      </c>
      <c r="Z66" s="15">
        <v>97977</v>
      </c>
      <c r="AA66" s="17">
        <v>39.5</v>
      </c>
    </row>
    <row r="67" spans="3:27" hidden="1">
      <c r="C67" s="13">
        <f t="shared" si="65"/>
        <v>47</v>
      </c>
      <c r="D67" s="14">
        <f t="shared" si="63"/>
        <v>96413</v>
      </c>
      <c r="E67" s="14">
        <f t="shared" si="64"/>
        <v>97912</v>
      </c>
      <c r="F67" s="13">
        <f t="shared" si="66"/>
        <v>96413</v>
      </c>
      <c r="G67" s="13">
        <f t="shared" si="67"/>
        <v>97912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5">
        <v>96413</v>
      </c>
      <c r="U67" s="16">
        <v>2.2599999999999999E-3</v>
      </c>
      <c r="V67" s="15">
        <v>96305</v>
      </c>
      <c r="W67" s="17">
        <v>34.9</v>
      </c>
      <c r="X67" s="15">
        <v>97912</v>
      </c>
      <c r="Y67" s="16">
        <v>1.42E-3</v>
      </c>
      <c r="Z67" s="15">
        <v>97843</v>
      </c>
      <c r="AA67" s="17">
        <v>38.5</v>
      </c>
    </row>
    <row r="68" spans="3:27" hidden="1">
      <c r="C68" s="13">
        <f t="shared" si="65"/>
        <v>48</v>
      </c>
      <c r="D68" s="14">
        <f t="shared" si="63"/>
        <v>96195</v>
      </c>
      <c r="E68" s="14">
        <f t="shared" si="64"/>
        <v>97773</v>
      </c>
      <c r="F68" s="13">
        <f t="shared" si="66"/>
        <v>96195</v>
      </c>
      <c r="G68" s="13">
        <f t="shared" si="67"/>
        <v>97773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5">
        <v>96195</v>
      </c>
      <c r="U68" s="16">
        <v>2.4599999999999999E-3</v>
      </c>
      <c r="V68" s="15">
        <v>96078</v>
      </c>
      <c r="W68" s="17">
        <v>34</v>
      </c>
      <c r="X68" s="15">
        <v>97773</v>
      </c>
      <c r="Y68" s="16">
        <v>1.5399999999999999E-3</v>
      </c>
      <c r="Z68" s="15">
        <v>97698</v>
      </c>
      <c r="AA68" s="17">
        <v>37.6</v>
      </c>
    </row>
    <row r="69" spans="3:27" hidden="1">
      <c r="C69" s="13">
        <f t="shared" si="65"/>
        <v>49</v>
      </c>
      <c r="D69" s="14">
        <f t="shared" si="63"/>
        <v>95959</v>
      </c>
      <c r="E69" s="14">
        <f t="shared" si="64"/>
        <v>97622</v>
      </c>
      <c r="F69" s="13">
        <f t="shared" si="66"/>
        <v>95959</v>
      </c>
      <c r="G69" s="13">
        <f t="shared" si="67"/>
        <v>97622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5">
        <v>95959</v>
      </c>
      <c r="U69" s="16">
        <v>2.6700000000000001E-3</v>
      </c>
      <c r="V69" s="15">
        <v>95832</v>
      </c>
      <c r="W69" s="17">
        <v>33.1</v>
      </c>
      <c r="X69" s="15">
        <v>97622</v>
      </c>
      <c r="Y69" s="16">
        <v>1.67E-3</v>
      </c>
      <c r="Z69" s="15">
        <v>97542</v>
      </c>
      <c r="AA69" s="17">
        <v>36.6</v>
      </c>
    </row>
    <row r="70" spans="3:27" hidden="1">
      <c r="C70" s="13">
        <f t="shared" si="65"/>
        <v>50</v>
      </c>
      <c r="D70" s="14">
        <f t="shared" si="63"/>
        <v>95702</v>
      </c>
      <c r="E70" s="14">
        <f t="shared" si="64"/>
        <v>97460</v>
      </c>
      <c r="F70" s="13">
        <f t="shared" si="66"/>
        <v>95702</v>
      </c>
      <c r="G70" s="13">
        <f t="shared" si="67"/>
        <v>97460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5">
        <v>95702</v>
      </c>
      <c r="U70" s="16">
        <v>2.9099999999999998E-3</v>
      </c>
      <c r="V70" s="15">
        <v>95565</v>
      </c>
      <c r="W70" s="17">
        <v>32.200000000000003</v>
      </c>
      <c r="X70" s="15">
        <v>97460</v>
      </c>
      <c r="Y70" s="16">
        <v>1.8E-3</v>
      </c>
      <c r="Z70" s="15">
        <v>97373</v>
      </c>
      <c r="AA70" s="17">
        <v>35.700000000000003</v>
      </c>
    </row>
    <row r="71" spans="3:27" hidden="1">
      <c r="C71" s="13">
        <f t="shared" si="65"/>
        <v>51</v>
      </c>
      <c r="D71" s="14">
        <f t="shared" si="63"/>
        <v>95424</v>
      </c>
      <c r="E71" s="14">
        <f t="shared" si="64"/>
        <v>97284</v>
      </c>
      <c r="F71" s="13">
        <f t="shared" si="66"/>
        <v>95424</v>
      </c>
      <c r="G71" s="13">
        <f t="shared" si="67"/>
        <v>97284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5">
        <v>95424</v>
      </c>
      <c r="U71" s="16">
        <v>3.16E-3</v>
      </c>
      <c r="V71" s="15">
        <v>95275</v>
      </c>
      <c r="W71" s="17">
        <v>31.3</v>
      </c>
      <c r="X71" s="15">
        <v>97284</v>
      </c>
      <c r="Y71" s="16">
        <v>1.9499999999999999E-3</v>
      </c>
      <c r="Z71" s="15">
        <v>97190</v>
      </c>
      <c r="AA71" s="17">
        <v>34.799999999999997</v>
      </c>
    </row>
    <row r="72" spans="3:27" hidden="1">
      <c r="C72" s="13">
        <f t="shared" si="65"/>
        <v>52</v>
      </c>
      <c r="D72" s="14">
        <f t="shared" si="63"/>
        <v>95123</v>
      </c>
      <c r="E72" s="14">
        <f t="shared" si="64"/>
        <v>97094</v>
      </c>
      <c r="F72" s="13">
        <f t="shared" si="66"/>
        <v>95123</v>
      </c>
      <c r="G72" s="13">
        <f t="shared" si="67"/>
        <v>97094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5">
        <v>95123</v>
      </c>
      <c r="U72" s="16">
        <v>3.4399999999999999E-3</v>
      </c>
      <c r="V72" s="15">
        <v>94961</v>
      </c>
      <c r="W72" s="17">
        <v>30.4</v>
      </c>
      <c r="X72" s="15">
        <v>97094</v>
      </c>
      <c r="Y72" s="16">
        <v>2.1199999999999999E-3</v>
      </c>
      <c r="Z72" s="15">
        <v>96993</v>
      </c>
      <c r="AA72" s="17">
        <v>33.799999999999997</v>
      </c>
    </row>
    <row r="73" spans="3:27" hidden="1">
      <c r="C73" s="13">
        <f t="shared" si="65"/>
        <v>53</v>
      </c>
      <c r="D73" s="14">
        <f t="shared" si="63"/>
        <v>94795</v>
      </c>
      <c r="E73" s="14">
        <f t="shared" si="64"/>
        <v>96889</v>
      </c>
      <c r="F73" s="13">
        <f t="shared" si="66"/>
        <v>94795</v>
      </c>
      <c r="G73" s="13">
        <f t="shared" si="67"/>
        <v>96889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5">
        <v>94795</v>
      </c>
      <c r="U73" s="16">
        <v>3.7499999999999999E-3</v>
      </c>
      <c r="V73" s="15">
        <v>94620</v>
      </c>
      <c r="W73" s="17">
        <v>29.5</v>
      </c>
      <c r="X73" s="15">
        <v>96889</v>
      </c>
      <c r="Y73" s="16">
        <v>2.2899999999999999E-3</v>
      </c>
      <c r="Z73" s="15">
        <v>96779</v>
      </c>
      <c r="AA73" s="17">
        <v>32.9</v>
      </c>
    </row>
    <row r="74" spans="3:27" hidden="1">
      <c r="C74" s="13">
        <f t="shared" si="65"/>
        <v>54</v>
      </c>
      <c r="D74" s="14">
        <f t="shared" si="63"/>
        <v>94440</v>
      </c>
      <c r="E74" s="14">
        <f t="shared" si="64"/>
        <v>96666</v>
      </c>
      <c r="F74" s="13">
        <f t="shared" si="66"/>
        <v>94440</v>
      </c>
      <c r="G74" s="13">
        <f t="shared" si="67"/>
        <v>96666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5">
        <v>94440</v>
      </c>
      <c r="U74" s="16">
        <v>4.0699999999999998E-3</v>
      </c>
      <c r="V74" s="15">
        <v>94250</v>
      </c>
      <c r="W74" s="17">
        <v>28.6</v>
      </c>
      <c r="X74" s="15">
        <v>96666</v>
      </c>
      <c r="Y74" s="16">
        <v>2.49E-3</v>
      </c>
      <c r="Z74" s="15">
        <v>96548</v>
      </c>
      <c r="AA74" s="17">
        <v>32</v>
      </c>
    </row>
    <row r="75" spans="3:27" hidden="1">
      <c r="C75" s="13">
        <f t="shared" si="65"/>
        <v>55</v>
      </c>
      <c r="D75" s="14">
        <f t="shared" si="63"/>
        <v>94055</v>
      </c>
      <c r="E75" s="14">
        <f t="shared" si="64"/>
        <v>96426</v>
      </c>
      <c r="F75" s="13">
        <f t="shared" si="66"/>
        <v>94055</v>
      </c>
      <c r="G75" s="13">
        <f t="shared" si="67"/>
        <v>96426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5">
        <v>94055</v>
      </c>
      <c r="U75" s="16">
        <v>4.4299999999999999E-3</v>
      </c>
      <c r="V75" s="15">
        <v>93850</v>
      </c>
      <c r="W75" s="17">
        <v>27.7</v>
      </c>
      <c r="X75" s="15">
        <v>96426</v>
      </c>
      <c r="Y75" s="16">
        <v>2.7000000000000001E-3</v>
      </c>
      <c r="Z75" s="15">
        <v>96297</v>
      </c>
      <c r="AA75" s="17">
        <v>31</v>
      </c>
    </row>
    <row r="76" spans="3:27" hidden="1">
      <c r="C76" s="13">
        <f t="shared" si="65"/>
        <v>56</v>
      </c>
      <c r="D76" s="14">
        <f t="shared" si="63"/>
        <v>93639</v>
      </c>
      <c r="E76" s="14">
        <f t="shared" si="64"/>
        <v>96165</v>
      </c>
      <c r="F76" s="13">
        <f t="shared" si="66"/>
        <v>93639</v>
      </c>
      <c r="G76" s="13">
        <f t="shared" si="67"/>
        <v>96165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5">
        <v>93639</v>
      </c>
      <c r="U76" s="16">
        <v>4.81E-3</v>
      </c>
      <c r="V76" s="15">
        <v>93416</v>
      </c>
      <c r="W76" s="17">
        <v>26.8</v>
      </c>
      <c r="X76" s="15">
        <v>96165</v>
      </c>
      <c r="Y76" s="16">
        <v>2.9399999999999999E-3</v>
      </c>
      <c r="Z76" s="15">
        <v>96026</v>
      </c>
      <c r="AA76" s="17">
        <v>30.1</v>
      </c>
    </row>
    <row r="77" spans="3:27" hidden="1">
      <c r="C77" s="13">
        <f t="shared" si="65"/>
        <v>57</v>
      </c>
      <c r="D77" s="14">
        <f t="shared" si="63"/>
        <v>93188</v>
      </c>
      <c r="E77" s="14">
        <f t="shared" si="64"/>
        <v>95882</v>
      </c>
      <c r="F77" s="13">
        <f t="shared" si="66"/>
        <v>93188</v>
      </c>
      <c r="G77" s="13">
        <f t="shared" si="67"/>
        <v>95882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5">
        <v>93188</v>
      </c>
      <c r="U77" s="16">
        <v>5.2399999999999999E-3</v>
      </c>
      <c r="V77" s="15">
        <v>92947</v>
      </c>
      <c r="W77" s="17">
        <v>25.9</v>
      </c>
      <c r="X77" s="15">
        <v>95882</v>
      </c>
      <c r="Y77" s="16">
        <v>3.1900000000000001E-3</v>
      </c>
      <c r="Z77" s="15">
        <v>95731</v>
      </c>
      <c r="AA77" s="17">
        <v>29.2</v>
      </c>
    </row>
    <row r="78" spans="3:27" hidden="1">
      <c r="C78" s="13">
        <f t="shared" si="65"/>
        <v>58</v>
      </c>
      <c r="D78" s="14">
        <f t="shared" si="63"/>
        <v>92700</v>
      </c>
      <c r="E78" s="14">
        <f t="shared" si="64"/>
        <v>95576</v>
      </c>
      <c r="F78" s="13">
        <f t="shared" si="66"/>
        <v>92700</v>
      </c>
      <c r="G78" s="13">
        <f t="shared" si="67"/>
        <v>95576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5">
        <v>92700</v>
      </c>
      <c r="U78" s="16">
        <v>5.7000000000000002E-3</v>
      </c>
      <c r="V78" s="15">
        <v>92439</v>
      </c>
      <c r="W78" s="17">
        <v>25.1</v>
      </c>
      <c r="X78" s="15">
        <v>95576</v>
      </c>
      <c r="Y78" s="16">
        <v>3.47E-3</v>
      </c>
      <c r="Z78" s="15">
        <v>95412</v>
      </c>
      <c r="AA78" s="17">
        <v>28.3</v>
      </c>
    </row>
    <row r="79" spans="3:27" hidden="1">
      <c r="C79" s="13">
        <f t="shared" si="65"/>
        <v>59</v>
      </c>
      <c r="D79" s="14">
        <f t="shared" si="63"/>
        <v>92171</v>
      </c>
      <c r="E79" s="14">
        <f t="shared" si="64"/>
        <v>95244</v>
      </c>
      <c r="F79" s="13">
        <f t="shared" si="66"/>
        <v>92171</v>
      </c>
      <c r="G79" s="13">
        <f t="shared" si="67"/>
        <v>95244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5">
        <v>92171</v>
      </c>
      <c r="U79" s="16">
        <v>6.2100000000000002E-3</v>
      </c>
      <c r="V79" s="15">
        <v>91889</v>
      </c>
      <c r="W79" s="17">
        <v>24.2</v>
      </c>
      <c r="X79" s="15">
        <v>95244</v>
      </c>
      <c r="Y79" s="16">
        <v>3.7799999999999999E-3</v>
      </c>
      <c r="Z79" s="15">
        <v>95066</v>
      </c>
      <c r="AA79" s="17">
        <v>27.4</v>
      </c>
    </row>
    <row r="80" spans="3:27" hidden="1">
      <c r="C80" s="13">
        <f t="shared" si="65"/>
        <v>60</v>
      </c>
      <c r="D80" s="14">
        <f t="shared" si="63"/>
        <v>91599</v>
      </c>
      <c r="E80" s="14">
        <f t="shared" si="64"/>
        <v>94884</v>
      </c>
      <c r="F80" s="13">
        <f t="shared" si="66"/>
        <v>91599</v>
      </c>
      <c r="G80" s="13">
        <f t="shared" si="67"/>
        <v>94884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5">
        <v>91599</v>
      </c>
      <c r="U80" s="16">
        <v>6.7799999999999996E-3</v>
      </c>
      <c r="V80" s="15">
        <v>91292</v>
      </c>
      <c r="W80" s="17">
        <v>23.4</v>
      </c>
      <c r="X80" s="15">
        <v>94884</v>
      </c>
      <c r="Y80" s="16">
        <v>4.1099999999999999E-3</v>
      </c>
      <c r="Z80" s="15">
        <v>94692</v>
      </c>
      <c r="AA80" s="17">
        <v>26.5</v>
      </c>
    </row>
    <row r="81" spans="3:27" hidden="1">
      <c r="C81" s="13">
        <f t="shared" si="65"/>
        <v>61</v>
      </c>
      <c r="D81" s="14">
        <f t="shared" si="63"/>
        <v>90978</v>
      </c>
      <c r="E81" s="14">
        <f t="shared" si="64"/>
        <v>94494</v>
      </c>
      <c r="F81" s="13">
        <f t="shared" si="66"/>
        <v>90978</v>
      </c>
      <c r="G81" s="13">
        <f t="shared" si="67"/>
        <v>94494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5">
        <v>90978</v>
      </c>
      <c r="U81" s="16">
        <v>7.4000000000000003E-3</v>
      </c>
      <c r="V81" s="15">
        <v>90646</v>
      </c>
      <c r="W81" s="17">
        <v>22.5</v>
      </c>
      <c r="X81" s="15">
        <v>94494</v>
      </c>
      <c r="Y81" s="16">
        <v>4.47E-3</v>
      </c>
      <c r="Z81" s="15">
        <v>94285</v>
      </c>
      <c r="AA81" s="17">
        <v>25.6</v>
      </c>
    </row>
    <row r="82" spans="3:27" hidden="1">
      <c r="C82" s="13">
        <f t="shared" si="65"/>
        <v>62</v>
      </c>
      <c r="D82" s="14">
        <f t="shared" si="63"/>
        <v>90304</v>
      </c>
      <c r="E82" s="14">
        <f t="shared" si="64"/>
        <v>94071</v>
      </c>
      <c r="F82" s="13">
        <f t="shared" si="66"/>
        <v>90304</v>
      </c>
      <c r="G82" s="13">
        <f t="shared" si="67"/>
        <v>94071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5">
        <v>90304</v>
      </c>
      <c r="U82" s="16">
        <v>8.09E-3</v>
      </c>
      <c r="V82" s="15">
        <v>89944</v>
      </c>
      <c r="W82" s="17">
        <v>21.7</v>
      </c>
      <c r="X82" s="15">
        <v>94071</v>
      </c>
      <c r="Y82" s="16">
        <v>4.8599999999999997E-3</v>
      </c>
      <c r="Z82" s="15">
        <v>93845</v>
      </c>
      <c r="AA82" s="17">
        <v>24.7</v>
      </c>
    </row>
    <row r="83" spans="3:27" hidden="1">
      <c r="C83" s="13">
        <f t="shared" si="65"/>
        <v>63</v>
      </c>
      <c r="D83" s="14">
        <f t="shared" si="63"/>
        <v>89574</v>
      </c>
      <c r="E83" s="14">
        <f t="shared" si="64"/>
        <v>93614</v>
      </c>
      <c r="F83" s="13">
        <f t="shared" si="66"/>
        <v>89574</v>
      </c>
      <c r="G83" s="13">
        <f t="shared" si="67"/>
        <v>93614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5">
        <v>89574</v>
      </c>
      <c r="U83" s="16">
        <v>8.8400000000000006E-3</v>
      </c>
      <c r="V83" s="15">
        <v>89184</v>
      </c>
      <c r="W83" s="17">
        <v>20.9</v>
      </c>
      <c r="X83" s="15">
        <v>93614</v>
      </c>
      <c r="Y83" s="16">
        <v>5.2900000000000004E-3</v>
      </c>
      <c r="Z83" s="15">
        <v>93369</v>
      </c>
      <c r="AA83" s="17">
        <v>23.8</v>
      </c>
    </row>
    <row r="84" spans="3:27" hidden="1">
      <c r="C84" s="13">
        <f t="shared" si="65"/>
        <v>64</v>
      </c>
      <c r="D84" s="14">
        <f t="shared" si="63"/>
        <v>88782</v>
      </c>
      <c r="E84" s="14">
        <f t="shared" si="64"/>
        <v>93119</v>
      </c>
      <c r="F84" s="13">
        <f t="shared" ref="F84:F115" si="68">IF($C$3="Male",D84,E84)</f>
        <v>88782</v>
      </c>
      <c r="G84" s="13">
        <f t="shared" ref="G84:G120" si="69">IF($C$4="Male",D84,E84)</f>
        <v>93119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5">
        <v>88782</v>
      </c>
      <c r="U84" s="16">
        <v>9.6799999999999994E-3</v>
      </c>
      <c r="V84" s="15">
        <v>88358</v>
      </c>
      <c r="W84" s="17">
        <v>20</v>
      </c>
      <c r="X84" s="15">
        <v>93119</v>
      </c>
      <c r="Y84" s="16">
        <v>5.7499999999999999E-3</v>
      </c>
      <c r="Z84" s="15">
        <v>92855</v>
      </c>
      <c r="AA84" s="17">
        <v>23</v>
      </c>
    </row>
    <row r="85" spans="3:27" hidden="1">
      <c r="C85" s="13">
        <f t="shared" si="65"/>
        <v>65</v>
      </c>
      <c r="D85" s="14">
        <f t="shared" ref="D85:D120" si="70">T85</f>
        <v>87923</v>
      </c>
      <c r="E85" s="14">
        <f t="shared" ref="E85:E120" si="71">X85</f>
        <v>92584</v>
      </c>
      <c r="F85" s="13">
        <f t="shared" si="68"/>
        <v>87923</v>
      </c>
      <c r="G85" s="13">
        <f t="shared" si="69"/>
        <v>92584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5">
        <v>87923</v>
      </c>
      <c r="U85" s="16">
        <v>1.06E-2</v>
      </c>
      <c r="V85" s="15">
        <v>87463</v>
      </c>
      <c r="W85" s="17">
        <v>19.2</v>
      </c>
      <c r="X85" s="15">
        <v>92584</v>
      </c>
      <c r="Y85" s="16">
        <v>6.2599999999999999E-3</v>
      </c>
      <c r="Z85" s="15">
        <v>92298</v>
      </c>
      <c r="AA85" s="17">
        <v>22.1</v>
      </c>
    </row>
    <row r="86" spans="3:27" hidden="1">
      <c r="C86" s="13">
        <f t="shared" si="65"/>
        <v>66</v>
      </c>
      <c r="D86" s="14">
        <f t="shared" si="70"/>
        <v>86991</v>
      </c>
      <c r="E86" s="14">
        <f t="shared" si="71"/>
        <v>92005</v>
      </c>
      <c r="F86" s="13">
        <f t="shared" si="68"/>
        <v>86991</v>
      </c>
      <c r="G86" s="13">
        <f t="shared" si="69"/>
        <v>92005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5">
        <v>86991</v>
      </c>
      <c r="U86" s="16">
        <v>1.163E-2</v>
      </c>
      <c r="V86" s="15">
        <v>86492</v>
      </c>
      <c r="W86" s="17">
        <v>18.399999999999999</v>
      </c>
      <c r="X86" s="15">
        <v>92005</v>
      </c>
      <c r="Y86" s="16">
        <v>6.8300000000000001E-3</v>
      </c>
      <c r="Z86" s="15">
        <v>91695</v>
      </c>
      <c r="AA86" s="17">
        <v>21.2</v>
      </c>
    </row>
    <row r="87" spans="3:27" hidden="1">
      <c r="C87" s="13">
        <f t="shared" si="65"/>
        <v>67</v>
      </c>
      <c r="D87" s="14">
        <f t="shared" si="70"/>
        <v>85979</v>
      </c>
      <c r="E87" s="14">
        <f t="shared" si="71"/>
        <v>91376</v>
      </c>
      <c r="F87" s="13">
        <f t="shared" si="68"/>
        <v>85979</v>
      </c>
      <c r="G87" s="13">
        <f t="shared" si="69"/>
        <v>91376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5">
        <v>85979</v>
      </c>
      <c r="U87" s="16">
        <v>1.2749999999999999E-2</v>
      </c>
      <c r="V87" s="15">
        <v>85438</v>
      </c>
      <c r="W87" s="17">
        <v>17.600000000000001</v>
      </c>
      <c r="X87" s="15">
        <v>91376</v>
      </c>
      <c r="Y87" s="16">
        <v>7.4999999999999997E-3</v>
      </c>
      <c r="Z87" s="15">
        <v>91038</v>
      </c>
      <c r="AA87" s="17">
        <v>20.399999999999999</v>
      </c>
    </row>
    <row r="88" spans="3:27" hidden="1">
      <c r="C88" s="13">
        <f t="shared" ref="C88:C144" si="72">C87+1</f>
        <v>68</v>
      </c>
      <c r="D88" s="14">
        <f t="shared" si="70"/>
        <v>84883</v>
      </c>
      <c r="E88" s="14">
        <f t="shared" si="71"/>
        <v>90691</v>
      </c>
      <c r="F88" s="13">
        <f t="shared" si="68"/>
        <v>84883</v>
      </c>
      <c r="G88" s="13">
        <f t="shared" si="69"/>
        <v>90691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5">
        <v>84883</v>
      </c>
      <c r="U88" s="16">
        <v>1.3990000000000001E-2</v>
      </c>
      <c r="V88" s="15">
        <v>84297</v>
      </c>
      <c r="W88" s="17">
        <v>16.899999999999999</v>
      </c>
      <c r="X88" s="15">
        <v>90691</v>
      </c>
      <c r="Y88" s="16">
        <v>8.2699999999999996E-3</v>
      </c>
      <c r="Z88" s="15">
        <v>90321</v>
      </c>
      <c r="AA88" s="17">
        <v>19.5</v>
      </c>
    </row>
    <row r="89" spans="3:27" hidden="1">
      <c r="C89" s="13">
        <f t="shared" si="72"/>
        <v>69</v>
      </c>
      <c r="D89" s="14">
        <f t="shared" si="70"/>
        <v>83695</v>
      </c>
      <c r="E89" s="14">
        <f t="shared" si="71"/>
        <v>89941</v>
      </c>
      <c r="F89" s="13">
        <f t="shared" si="68"/>
        <v>83695</v>
      </c>
      <c r="G89" s="13">
        <f t="shared" si="69"/>
        <v>89941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5">
        <v>83695</v>
      </c>
      <c r="U89" s="16">
        <v>1.536E-2</v>
      </c>
      <c r="V89" s="15">
        <v>83061</v>
      </c>
      <c r="W89" s="17">
        <v>16.100000000000001</v>
      </c>
      <c r="X89" s="15">
        <v>89941</v>
      </c>
      <c r="Y89" s="16">
        <v>9.1599999999999997E-3</v>
      </c>
      <c r="Z89" s="15">
        <v>89535</v>
      </c>
      <c r="AA89" s="17">
        <v>18.7</v>
      </c>
    </row>
    <row r="90" spans="3:27" hidden="1">
      <c r="C90" s="13">
        <f t="shared" si="72"/>
        <v>70</v>
      </c>
      <c r="D90" s="14">
        <f t="shared" si="70"/>
        <v>82409</v>
      </c>
      <c r="E90" s="14">
        <f t="shared" si="71"/>
        <v>89117</v>
      </c>
      <c r="F90" s="13">
        <f t="shared" si="68"/>
        <v>82409</v>
      </c>
      <c r="G90" s="13">
        <f t="shared" si="69"/>
        <v>89117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5">
        <v>82409</v>
      </c>
      <c r="U90" s="16">
        <v>1.6899999999999998E-2</v>
      </c>
      <c r="V90" s="15">
        <v>81722</v>
      </c>
      <c r="W90" s="17">
        <v>15.3</v>
      </c>
      <c r="X90" s="15">
        <v>89117</v>
      </c>
      <c r="Y90" s="16">
        <v>1.0189999999999999E-2</v>
      </c>
      <c r="Z90" s="15">
        <v>88670</v>
      </c>
      <c r="AA90" s="17">
        <v>17.899999999999999</v>
      </c>
    </row>
    <row r="91" spans="3:27" hidden="1">
      <c r="C91" s="13">
        <f t="shared" si="72"/>
        <v>71</v>
      </c>
      <c r="D91" s="14">
        <f t="shared" si="70"/>
        <v>81016</v>
      </c>
      <c r="E91" s="14">
        <f t="shared" si="71"/>
        <v>88209</v>
      </c>
      <c r="F91" s="13">
        <f t="shared" si="68"/>
        <v>81016</v>
      </c>
      <c r="G91" s="13">
        <f t="shared" si="69"/>
        <v>88209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5">
        <v>81016</v>
      </c>
      <c r="U91" s="16">
        <v>1.865E-2</v>
      </c>
      <c r="V91" s="15">
        <v>80271</v>
      </c>
      <c r="W91" s="17">
        <v>14.6</v>
      </c>
      <c r="X91" s="15">
        <v>88209</v>
      </c>
      <c r="Y91" s="16">
        <v>1.1379999999999999E-2</v>
      </c>
      <c r="Z91" s="15">
        <v>87715</v>
      </c>
      <c r="AA91" s="17">
        <v>17</v>
      </c>
    </row>
    <row r="92" spans="3:27" hidden="1">
      <c r="C92" s="13">
        <f t="shared" si="72"/>
        <v>72</v>
      </c>
      <c r="D92" s="14">
        <f t="shared" si="70"/>
        <v>79505</v>
      </c>
      <c r="E92" s="14">
        <f t="shared" si="71"/>
        <v>87205</v>
      </c>
      <c r="F92" s="13">
        <f t="shared" si="68"/>
        <v>79505</v>
      </c>
      <c r="G92" s="13">
        <f t="shared" si="69"/>
        <v>87205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5">
        <v>79505</v>
      </c>
      <c r="U92" s="16">
        <v>2.0660000000000001E-2</v>
      </c>
      <c r="V92" s="15">
        <v>78695</v>
      </c>
      <c r="W92" s="17">
        <v>13.9</v>
      </c>
      <c r="X92" s="15">
        <v>87205</v>
      </c>
      <c r="Y92" s="16">
        <v>1.274E-2</v>
      </c>
      <c r="Z92" s="15">
        <v>86659</v>
      </c>
      <c r="AA92" s="17">
        <v>16.2</v>
      </c>
    </row>
    <row r="93" spans="3:27" hidden="1">
      <c r="C93" s="13">
        <f t="shared" si="72"/>
        <v>73</v>
      </c>
      <c r="D93" s="14">
        <f t="shared" si="70"/>
        <v>77862</v>
      </c>
      <c r="E93" s="14">
        <f t="shared" si="71"/>
        <v>86095</v>
      </c>
      <c r="F93" s="13">
        <f t="shared" si="68"/>
        <v>77862</v>
      </c>
      <c r="G93" s="13">
        <f t="shared" si="69"/>
        <v>86095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5">
        <v>77862</v>
      </c>
      <c r="U93" s="16">
        <v>2.298E-2</v>
      </c>
      <c r="V93" s="15">
        <v>76980</v>
      </c>
      <c r="W93" s="17">
        <v>13.1</v>
      </c>
      <c r="X93" s="15">
        <v>86095</v>
      </c>
      <c r="Y93" s="16">
        <v>1.4279999999999999E-2</v>
      </c>
      <c r="Z93" s="15">
        <v>85490</v>
      </c>
      <c r="AA93" s="17">
        <v>15.4</v>
      </c>
    </row>
    <row r="94" spans="3:27" hidden="1">
      <c r="C94" s="13">
        <f t="shared" si="72"/>
        <v>74</v>
      </c>
      <c r="D94" s="14">
        <f t="shared" si="70"/>
        <v>76073</v>
      </c>
      <c r="E94" s="14">
        <f t="shared" si="71"/>
        <v>84865</v>
      </c>
      <c r="F94" s="13">
        <f t="shared" si="68"/>
        <v>76073</v>
      </c>
      <c r="G94" s="13">
        <f t="shared" si="69"/>
        <v>84865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5">
        <v>76073</v>
      </c>
      <c r="U94" s="16">
        <v>2.564E-2</v>
      </c>
      <c r="V94" s="15">
        <v>75112</v>
      </c>
      <c r="W94" s="17">
        <v>12.4</v>
      </c>
      <c r="X94" s="15">
        <v>84865</v>
      </c>
      <c r="Y94" s="16">
        <v>1.5980000000000001E-2</v>
      </c>
      <c r="Z94" s="15">
        <v>84198</v>
      </c>
      <c r="AA94" s="17">
        <v>14.6</v>
      </c>
    </row>
    <row r="95" spans="3:27" hidden="1">
      <c r="C95" s="13">
        <f t="shared" si="72"/>
        <v>75</v>
      </c>
      <c r="D95" s="14">
        <f t="shared" si="70"/>
        <v>74122</v>
      </c>
      <c r="E95" s="14">
        <f t="shared" si="71"/>
        <v>83509</v>
      </c>
      <c r="F95" s="13">
        <f t="shared" si="68"/>
        <v>74122</v>
      </c>
      <c r="G95" s="13">
        <f t="shared" si="69"/>
        <v>83509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5">
        <v>74122</v>
      </c>
      <c r="U95" s="16">
        <v>2.869E-2</v>
      </c>
      <c r="V95" s="15">
        <v>73074</v>
      </c>
      <c r="W95" s="17">
        <v>11.8</v>
      </c>
      <c r="X95" s="15">
        <v>83509</v>
      </c>
      <c r="Y95" s="16">
        <v>1.7829999999999999E-2</v>
      </c>
      <c r="Z95" s="15">
        <v>82776</v>
      </c>
      <c r="AA95" s="17">
        <v>13.9</v>
      </c>
    </row>
    <row r="96" spans="3:27" hidden="1">
      <c r="C96" s="13">
        <f t="shared" si="72"/>
        <v>76</v>
      </c>
      <c r="D96" s="14">
        <f t="shared" si="70"/>
        <v>71995</v>
      </c>
      <c r="E96" s="14">
        <f t="shared" si="71"/>
        <v>82020</v>
      </c>
      <c r="F96" s="13">
        <f t="shared" si="68"/>
        <v>71995</v>
      </c>
      <c r="G96" s="13">
        <f t="shared" si="69"/>
        <v>82020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5">
        <v>71995</v>
      </c>
      <c r="U96" s="16">
        <v>3.218E-2</v>
      </c>
      <c r="V96" s="15">
        <v>70853</v>
      </c>
      <c r="W96" s="17">
        <v>11.1</v>
      </c>
      <c r="X96" s="15">
        <v>82020</v>
      </c>
      <c r="Y96" s="16">
        <v>1.992E-2</v>
      </c>
      <c r="Z96" s="15">
        <v>81215</v>
      </c>
      <c r="AA96" s="17">
        <v>13.1</v>
      </c>
    </row>
    <row r="97" spans="3:27" hidden="1">
      <c r="C97" s="13">
        <f t="shared" si="72"/>
        <v>77</v>
      </c>
      <c r="D97" s="14">
        <f t="shared" si="70"/>
        <v>69679</v>
      </c>
      <c r="E97" s="14">
        <f t="shared" si="71"/>
        <v>80386</v>
      </c>
      <c r="F97" s="13">
        <f t="shared" si="68"/>
        <v>69679</v>
      </c>
      <c r="G97" s="13">
        <f t="shared" si="69"/>
        <v>80386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5">
        <v>69679</v>
      </c>
      <c r="U97" s="16">
        <v>3.6139999999999999E-2</v>
      </c>
      <c r="V97" s="15">
        <v>68437</v>
      </c>
      <c r="W97" s="17">
        <v>10.4</v>
      </c>
      <c r="X97" s="15">
        <v>80386</v>
      </c>
      <c r="Y97" s="16">
        <v>2.2349999999999998E-2</v>
      </c>
      <c r="Z97" s="15">
        <v>79502</v>
      </c>
      <c r="AA97" s="17">
        <v>12.4</v>
      </c>
    </row>
    <row r="98" spans="3:27" hidden="1">
      <c r="C98" s="13">
        <f t="shared" si="72"/>
        <v>78</v>
      </c>
      <c r="D98" s="14">
        <f t="shared" si="70"/>
        <v>67160</v>
      </c>
      <c r="E98" s="14">
        <f t="shared" si="71"/>
        <v>78589</v>
      </c>
      <c r="F98" s="13">
        <f t="shared" si="68"/>
        <v>67160</v>
      </c>
      <c r="G98" s="13">
        <f t="shared" si="69"/>
        <v>78589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5">
        <v>67160</v>
      </c>
      <c r="U98" s="16">
        <v>4.061E-2</v>
      </c>
      <c r="V98" s="15">
        <v>65814</v>
      </c>
      <c r="W98" s="17">
        <v>9.8000000000000007</v>
      </c>
      <c r="X98" s="15">
        <v>78589</v>
      </c>
      <c r="Y98" s="16">
        <v>2.5229999999999999E-2</v>
      </c>
      <c r="Z98" s="15">
        <v>77614</v>
      </c>
      <c r="AA98" s="17">
        <v>11.6</v>
      </c>
    </row>
    <row r="99" spans="3:27" hidden="1">
      <c r="C99" s="13">
        <f t="shared" si="72"/>
        <v>79</v>
      </c>
      <c r="D99" s="14">
        <f t="shared" si="70"/>
        <v>64433</v>
      </c>
      <c r="E99" s="14">
        <f t="shared" si="71"/>
        <v>76606</v>
      </c>
      <c r="F99" s="13">
        <f t="shared" si="68"/>
        <v>64433</v>
      </c>
      <c r="G99" s="13">
        <f t="shared" si="69"/>
        <v>76606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5">
        <v>64433</v>
      </c>
      <c r="U99" s="16">
        <v>4.564E-2</v>
      </c>
      <c r="V99" s="15">
        <v>62980</v>
      </c>
      <c r="W99" s="17">
        <v>9.1999999999999993</v>
      </c>
      <c r="X99" s="15">
        <v>76606</v>
      </c>
      <c r="Y99" s="16">
        <v>2.8649999999999998E-2</v>
      </c>
      <c r="Z99" s="15">
        <v>75528</v>
      </c>
      <c r="AA99" s="17">
        <v>10.9</v>
      </c>
    </row>
    <row r="100" spans="3:27" hidden="1">
      <c r="C100" s="13">
        <f t="shared" si="72"/>
        <v>80</v>
      </c>
      <c r="D100" s="14">
        <f t="shared" si="70"/>
        <v>61492</v>
      </c>
      <c r="E100" s="14">
        <f t="shared" si="71"/>
        <v>74412</v>
      </c>
      <c r="F100" s="13">
        <f t="shared" si="68"/>
        <v>61492</v>
      </c>
      <c r="G100" s="13">
        <f t="shared" si="69"/>
        <v>74412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5">
        <v>61492</v>
      </c>
      <c r="U100" s="16">
        <v>5.126E-2</v>
      </c>
      <c r="V100" s="15">
        <v>59934</v>
      </c>
      <c r="W100" s="17">
        <v>8.6</v>
      </c>
      <c r="X100" s="15">
        <v>74412</v>
      </c>
      <c r="Y100" s="16">
        <v>3.2710000000000003E-2</v>
      </c>
      <c r="Z100" s="15">
        <v>73216</v>
      </c>
      <c r="AA100" s="17">
        <v>10.199999999999999</v>
      </c>
    </row>
    <row r="101" spans="3:27" hidden="1">
      <c r="C101" s="13">
        <f t="shared" si="72"/>
        <v>81</v>
      </c>
      <c r="D101" s="14">
        <f t="shared" si="70"/>
        <v>58340</v>
      </c>
      <c r="E101" s="14">
        <f t="shared" si="71"/>
        <v>71978</v>
      </c>
      <c r="F101" s="13">
        <f t="shared" si="68"/>
        <v>58340</v>
      </c>
      <c r="G101" s="13">
        <f t="shared" si="69"/>
        <v>71978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5">
        <v>58340</v>
      </c>
      <c r="U101" s="16">
        <v>5.7590000000000002E-2</v>
      </c>
      <c r="V101" s="15">
        <v>56677</v>
      </c>
      <c r="W101" s="17">
        <v>8.1</v>
      </c>
      <c r="X101" s="15">
        <v>71978</v>
      </c>
      <c r="Y101" s="16">
        <v>3.7530000000000001E-2</v>
      </c>
      <c r="Z101" s="15">
        <v>70650</v>
      </c>
      <c r="AA101" s="17">
        <v>9.6</v>
      </c>
    </row>
    <row r="102" spans="3:27" hidden="1">
      <c r="C102" s="13">
        <f t="shared" si="72"/>
        <v>82</v>
      </c>
      <c r="D102" s="14">
        <f t="shared" si="70"/>
        <v>54980</v>
      </c>
      <c r="E102" s="14">
        <f t="shared" si="71"/>
        <v>69276</v>
      </c>
      <c r="F102" s="13">
        <f t="shared" si="68"/>
        <v>54980</v>
      </c>
      <c r="G102" s="13">
        <f t="shared" si="69"/>
        <v>69276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5">
        <v>54980</v>
      </c>
      <c r="U102" s="16">
        <v>6.4729999999999996E-2</v>
      </c>
      <c r="V102" s="15">
        <v>53217</v>
      </c>
      <c r="W102" s="17">
        <v>7.5</v>
      </c>
      <c r="X102" s="15">
        <v>69276</v>
      </c>
      <c r="Y102" s="16">
        <v>4.3180000000000003E-2</v>
      </c>
      <c r="Z102" s="15">
        <v>67806</v>
      </c>
      <c r="AA102" s="17">
        <v>8.9</v>
      </c>
    </row>
    <row r="103" spans="3:27" hidden="1">
      <c r="C103" s="13">
        <f t="shared" si="72"/>
        <v>83</v>
      </c>
      <c r="D103" s="14">
        <f t="shared" si="70"/>
        <v>51421</v>
      </c>
      <c r="E103" s="14">
        <f t="shared" si="71"/>
        <v>66285</v>
      </c>
      <c r="F103" s="13">
        <f t="shared" si="68"/>
        <v>51421</v>
      </c>
      <c r="G103" s="13">
        <f t="shared" si="69"/>
        <v>66285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5">
        <v>51421</v>
      </c>
      <c r="U103" s="16">
        <v>7.2789999999999994E-2</v>
      </c>
      <c r="V103" s="15">
        <v>49564</v>
      </c>
      <c r="W103" s="17">
        <v>7</v>
      </c>
      <c r="X103" s="15">
        <v>66285</v>
      </c>
      <c r="Y103" s="16">
        <v>4.9759999999999999E-2</v>
      </c>
      <c r="Z103" s="15">
        <v>64662</v>
      </c>
      <c r="AA103" s="17">
        <v>8.3000000000000007</v>
      </c>
    </row>
    <row r="104" spans="3:27" hidden="1">
      <c r="C104" s="13">
        <f t="shared" si="72"/>
        <v>84</v>
      </c>
      <c r="D104" s="14">
        <f t="shared" si="70"/>
        <v>47678</v>
      </c>
      <c r="E104" s="14">
        <f t="shared" si="71"/>
        <v>62987</v>
      </c>
      <c r="F104" s="13">
        <f t="shared" si="68"/>
        <v>47678</v>
      </c>
      <c r="G104" s="13">
        <f t="shared" si="69"/>
        <v>62987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5">
        <v>47678</v>
      </c>
      <c r="U104" s="16">
        <v>8.1860000000000002E-2</v>
      </c>
      <c r="V104" s="15">
        <v>45739</v>
      </c>
      <c r="W104" s="17">
        <v>6.5</v>
      </c>
      <c r="X104" s="15">
        <v>62987</v>
      </c>
      <c r="Y104" s="16">
        <v>5.7349999999999998E-2</v>
      </c>
      <c r="Z104" s="15">
        <v>61207</v>
      </c>
      <c r="AA104" s="17">
        <v>7.7</v>
      </c>
    </row>
    <row r="105" spans="3:27" hidden="1">
      <c r="C105" s="13">
        <f t="shared" si="72"/>
        <v>85</v>
      </c>
      <c r="D105" s="14">
        <f t="shared" si="70"/>
        <v>43775</v>
      </c>
      <c r="E105" s="14">
        <f t="shared" si="71"/>
        <v>59375</v>
      </c>
      <c r="F105" s="13">
        <f t="shared" si="68"/>
        <v>43775</v>
      </c>
      <c r="G105" s="13">
        <f t="shared" si="69"/>
        <v>59375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5">
        <v>43775</v>
      </c>
      <c r="U105" s="16">
        <v>9.2030000000000001E-2</v>
      </c>
      <c r="V105" s="15">
        <v>41770</v>
      </c>
      <c r="W105" s="17">
        <v>6.1</v>
      </c>
      <c r="X105" s="15">
        <v>59375</v>
      </c>
      <c r="Y105" s="16">
        <v>6.6030000000000005E-2</v>
      </c>
      <c r="Z105" s="15">
        <v>57440</v>
      </c>
      <c r="AA105" s="17">
        <v>7.1</v>
      </c>
    </row>
    <row r="106" spans="3:27" hidden="1">
      <c r="C106" s="13">
        <f t="shared" si="72"/>
        <v>86</v>
      </c>
      <c r="D106" s="14">
        <f t="shared" si="70"/>
        <v>39747</v>
      </c>
      <c r="E106" s="14">
        <f t="shared" si="71"/>
        <v>55455</v>
      </c>
      <c r="F106" s="13">
        <f t="shared" si="68"/>
        <v>39747</v>
      </c>
      <c r="G106" s="13">
        <f t="shared" si="69"/>
        <v>55455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5">
        <v>39747</v>
      </c>
      <c r="U106" s="16">
        <v>0.10338</v>
      </c>
      <c r="V106" s="15">
        <v>37697</v>
      </c>
      <c r="W106" s="17">
        <v>5.6</v>
      </c>
      <c r="X106" s="15">
        <v>55455</v>
      </c>
      <c r="Y106" s="16">
        <v>7.5870000000000007E-2</v>
      </c>
      <c r="Z106" s="15">
        <v>53374</v>
      </c>
      <c r="AA106" s="17">
        <v>6.6</v>
      </c>
    </row>
    <row r="107" spans="3:27" hidden="1">
      <c r="C107" s="13">
        <f t="shared" si="72"/>
        <v>87</v>
      </c>
      <c r="D107" s="14">
        <f t="shared" si="70"/>
        <v>35638</v>
      </c>
      <c r="E107" s="14">
        <f t="shared" si="71"/>
        <v>51248</v>
      </c>
      <c r="F107" s="13">
        <f t="shared" si="68"/>
        <v>35638</v>
      </c>
      <c r="G107" s="13">
        <f t="shared" si="69"/>
        <v>51248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5">
        <v>35638</v>
      </c>
      <c r="U107" s="16">
        <v>0.11599</v>
      </c>
      <c r="V107" s="15">
        <v>33570</v>
      </c>
      <c r="W107" s="17">
        <v>5.2</v>
      </c>
      <c r="X107" s="15">
        <v>51248</v>
      </c>
      <c r="Y107" s="16">
        <v>8.6929999999999993E-2</v>
      </c>
      <c r="Z107" s="15">
        <v>49039</v>
      </c>
      <c r="AA107" s="17">
        <v>6.1</v>
      </c>
    </row>
    <row r="108" spans="3:27" hidden="1">
      <c r="C108" s="13">
        <f t="shared" si="72"/>
        <v>88</v>
      </c>
      <c r="D108" s="14">
        <f t="shared" si="70"/>
        <v>31504</v>
      </c>
      <c r="E108" s="14">
        <f t="shared" si="71"/>
        <v>46793</v>
      </c>
      <c r="F108" s="13">
        <f t="shared" si="68"/>
        <v>31504</v>
      </c>
      <c r="G108" s="13">
        <f t="shared" si="69"/>
        <v>46793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5">
        <v>31504</v>
      </c>
      <c r="U108" s="16">
        <v>0.12992000000000001</v>
      </c>
      <c r="V108" s="15">
        <v>29451</v>
      </c>
      <c r="W108" s="17">
        <v>4.8</v>
      </c>
      <c r="X108" s="15">
        <v>46793</v>
      </c>
      <c r="Y108" s="16">
        <v>9.9269999999999997E-2</v>
      </c>
      <c r="Z108" s="15">
        <v>44483</v>
      </c>
      <c r="AA108" s="17">
        <v>5.7</v>
      </c>
    </row>
    <row r="109" spans="3:27" hidden="1">
      <c r="C109" s="13">
        <f t="shared" si="72"/>
        <v>89</v>
      </c>
      <c r="D109" s="14">
        <f t="shared" si="70"/>
        <v>27411</v>
      </c>
      <c r="E109" s="14">
        <f t="shared" si="71"/>
        <v>42148</v>
      </c>
      <c r="F109" s="13">
        <f t="shared" si="68"/>
        <v>27411</v>
      </c>
      <c r="G109" s="13">
        <f t="shared" si="69"/>
        <v>42148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5">
        <v>27411</v>
      </c>
      <c r="U109" s="16">
        <v>0.1452</v>
      </c>
      <c r="V109" s="15">
        <v>25408</v>
      </c>
      <c r="W109" s="17">
        <v>4.5</v>
      </c>
      <c r="X109" s="15">
        <v>42148</v>
      </c>
      <c r="Y109" s="16">
        <v>0.11293</v>
      </c>
      <c r="Z109" s="15">
        <v>39774</v>
      </c>
      <c r="AA109" s="17">
        <v>5.2</v>
      </c>
    </row>
    <row r="110" spans="3:27" hidden="1">
      <c r="C110" s="13">
        <f t="shared" si="72"/>
        <v>90</v>
      </c>
      <c r="D110" s="14">
        <f t="shared" si="70"/>
        <v>23431</v>
      </c>
      <c r="E110" s="14">
        <f t="shared" si="71"/>
        <v>37388</v>
      </c>
      <c r="F110" s="13">
        <f t="shared" si="68"/>
        <v>23431</v>
      </c>
      <c r="G110" s="13">
        <f t="shared" si="69"/>
        <v>37388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5">
        <v>23431</v>
      </c>
      <c r="U110" s="16">
        <v>0.1615</v>
      </c>
      <c r="V110" s="15">
        <v>21518</v>
      </c>
      <c r="W110" s="17">
        <v>4.2</v>
      </c>
      <c r="X110" s="15">
        <v>37388</v>
      </c>
      <c r="Y110" s="16">
        <v>0.12755</v>
      </c>
      <c r="Z110" s="15">
        <v>34998</v>
      </c>
      <c r="AA110" s="17">
        <v>4.8</v>
      </c>
    </row>
    <row r="111" spans="3:27" hidden="1">
      <c r="C111" s="13">
        <f t="shared" si="72"/>
        <v>91</v>
      </c>
      <c r="D111" s="14">
        <f t="shared" si="70"/>
        <v>19647</v>
      </c>
      <c r="E111" s="14">
        <f t="shared" si="71"/>
        <v>32619</v>
      </c>
      <c r="F111" s="13">
        <f t="shared" si="68"/>
        <v>19647</v>
      </c>
      <c r="G111" s="13">
        <f t="shared" si="69"/>
        <v>32619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5">
        <v>19647</v>
      </c>
      <c r="U111" s="16">
        <v>0.17699000000000001</v>
      </c>
      <c r="V111" s="15">
        <v>17879</v>
      </c>
      <c r="W111" s="17">
        <v>3.9</v>
      </c>
      <c r="X111" s="15">
        <v>32619</v>
      </c>
      <c r="Y111" s="16">
        <v>0.14210999999999999</v>
      </c>
      <c r="Z111" s="15">
        <v>30287</v>
      </c>
      <c r="AA111" s="17">
        <v>4.5</v>
      </c>
    </row>
    <row r="112" spans="3:27" hidden="1">
      <c r="C112" s="13">
        <f t="shared" si="72"/>
        <v>92</v>
      </c>
      <c r="D112" s="14">
        <f t="shared" si="70"/>
        <v>16170</v>
      </c>
      <c r="E112" s="14">
        <f t="shared" si="71"/>
        <v>27984</v>
      </c>
      <c r="F112" s="13">
        <f t="shared" si="68"/>
        <v>16170</v>
      </c>
      <c r="G112" s="13">
        <f t="shared" si="69"/>
        <v>27984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5">
        <v>16170</v>
      </c>
      <c r="U112" s="16">
        <v>0.19169</v>
      </c>
      <c r="V112" s="15">
        <v>14590</v>
      </c>
      <c r="W112" s="17">
        <v>3.6</v>
      </c>
      <c r="X112" s="15">
        <v>27984</v>
      </c>
      <c r="Y112" s="16">
        <v>0.15848999999999999</v>
      </c>
      <c r="Z112" s="15">
        <v>25748</v>
      </c>
      <c r="AA112" s="17">
        <v>4.0999999999999996</v>
      </c>
    </row>
    <row r="113" spans="3:27" hidden="1">
      <c r="C113" s="13">
        <f t="shared" si="72"/>
        <v>93</v>
      </c>
      <c r="D113" s="14">
        <f t="shared" si="70"/>
        <v>13070</v>
      </c>
      <c r="E113" s="14">
        <f t="shared" si="71"/>
        <v>23549</v>
      </c>
      <c r="F113" s="13">
        <f t="shared" si="68"/>
        <v>13070</v>
      </c>
      <c r="G113" s="13">
        <f t="shared" si="69"/>
        <v>23549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5">
        <v>13070</v>
      </c>
      <c r="U113" s="16">
        <v>0.21134</v>
      </c>
      <c r="V113" s="15">
        <v>11661</v>
      </c>
      <c r="W113" s="17">
        <v>3.3</v>
      </c>
      <c r="X113" s="15">
        <v>23549</v>
      </c>
      <c r="Y113" s="16">
        <v>0.17845</v>
      </c>
      <c r="Z113" s="15">
        <v>21425</v>
      </c>
      <c r="AA113" s="17">
        <v>3.8</v>
      </c>
    </row>
    <row r="114" spans="3:27" hidden="1">
      <c r="C114" s="13">
        <f t="shared" si="72"/>
        <v>94</v>
      </c>
      <c r="D114" s="14">
        <f t="shared" si="70"/>
        <v>10308</v>
      </c>
      <c r="E114" s="14">
        <f t="shared" si="71"/>
        <v>19346</v>
      </c>
      <c r="F114" s="13">
        <f t="shared" si="68"/>
        <v>10308</v>
      </c>
      <c r="G114" s="13">
        <f t="shared" si="69"/>
        <v>19346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5">
        <v>10308</v>
      </c>
      <c r="U114" s="16">
        <v>0.23452999999999999</v>
      </c>
      <c r="V114" s="15">
        <v>9069</v>
      </c>
      <c r="W114" s="17">
        <v>3.1</v>
      </c>
      <c r="X114" s="15">
        <v>19346</v>
      </c>
      <c r="Y114" s="16">
        <v>0.20068</v>
      </c>
      <c r="Z114" s="15">
        <v>17374</v>
      </c>
      <c r="AA114" s="17">
        <v>3.5</v>
      </c>
    </row>
    <row r="115" spans="3:27" hidden="1">
      <c r="C115" s="13">
        <f t="shared" si="72"/>
        <v>95</v>
      </c>
      <c r="D115" s="14">
        <f t="shared" si="70"/>
        <v>7890</v>
      </c>
      <c r="E115" s="14">
        <f t="shared" si="71"/>
        <v>15464</v>
      </c>
      <c r="F115" s="13">
        <f t="shared" si="68"/>
        <v>7890</v>
      </c>
      <c r="G115" s="13">
        <f t="shared" si="69"/>
        <v>15464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5">
        <v>7890</v>
      </c>
      <c r="U115" s="16">
        <v>0.25799</v>
      </c>
      <c r="V115" s="15">
        <v>6839</v>
      </c>
      <c r="W115" s="17">
        <v>2.9</v>
      </c>
      <c r="X115" s="15">
        <v>15464</v>
      </c>
      <c r="Y115" s="16">
        <v>0.22331000000000001</v>
      </c>
      <c r="Z115" s="15">
        <v>13698</v>
      </c>
      <c r="AA115" s="17">
        <v>3.3</v>
      </c>
    </row>
    <row r="116" spans="3:27" hidden="1">
      <c r="C116" s="13">
        <f t="shared" si="72"/>
        <v>96</v>
      </c>
      <c r="D116" s="14">
        <f t="shared" si="70"/>
        <v>5855</v>
      </c>
      <c r="E116" s="14">
        <f t="shared" si="71"/>
        <v>12011</v>
      </c>
      <c r="F116" s="13">
        <f t="shared" ref="F116:F120" si="73">IF($C$3="Male",D116,E116)</f>
        <v>5855</v>
      </c>
      <c r="G116" s="13">
        <f t="shared" si="69"/>
        <v>12011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5">
        <v>5855</v>
      </c>
      <c r="U116" s="16">
        <v>0.27884999999999999</v>
      </c>
      <c r="V116" s="15">
        <v>5004</v>
      </c>
      <c r="W116" s="17">
        <v>2.7</v>
      </c>
      <c r="X116" s="15">
        <v>12011</v>
      </c>
      <c r="Y116" s="16">
        <v>0.24465999999999999</v>
      </c>
      <c r="Z116" s="15">
        <v>10495</v>
      </c>
      <c r="AA116" s="17">
        <v>3.1</v>
      </c>
    </row>
    <row r="117" spans="3:27" hidden="1">
      <c r="C117" s="13">
        <f t="shared" si="72"/>
        <v>97</v>
      </c>
      <c r="D117" s="14">
        <f t="shared" si="70"/>
        <v>4222</v>
      </c>
      <c r="E117" s="14">
        <f t="shared" si="71"/>
        <v>9072</v>
      </c>
      <c r="F117" s="13">
        <f t="shared" si="73"/>
        <v>4222</v>
      </c>
      <c r="G117" s="13">
        <f t="shared" si="69"/>
        <v>9072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5">
        <v>4222</v>
      </c>
      <c r="U117" s="16">
        <v>0.29260999999999998</v>
      </c>
      <c r="V117" s="15">
        <v>3574</v>
      </c>
      <c r="W117" s="17">
        <v>2.6</v>
      </c>
      <c r="X117" s="15">
        <v>9072</v>
      </c>
      <c r="Y117" s="16">
        <v>0.26046000000000002</v>
      </c>
      <c r="Z117" s="15">
        <v>7845</v>
      </c>
      <c r="AA117" s="17">
        <v>2.9</v>
      </c>
    </row>
    <row r="118" spans="3:27" hidden="1">
      <c r="C118" s="13">
        <f t="shared" si="72"/>
        <v>98</v>
      </c>
      <c r="D118" s="14">
        <f t="shared" si="70"/>
        <v>2987</v>
      </c>
      <c r="E118" s="14">
        <f t="shared" si="71"/>
        <v>6709</v>
      </c>
      <c r="F118" s="13">
        <f t="shared" si="73"/>
        <v>2987</v>
      </c>
      <c r="G118" s="13">
        <f t="shared" si="69"/>
        <v>6709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5">
        <v>2987</v>
      </c>
      <c r="U118" s="16">
        <v>0.30637999999999999</v>
      </c>
      <c r="V118" s="15">
        <v>2505</v>
      </c>
      <c r="W118" s="17">
        <v>2.5</v>
      </c>
      <c r="X118" s="15">
        <v>6709</v>
      </c>
      <c r="Y118" s="16">
        <v>0.27627000000000002</v>
      </c>
      <c r="Z118" s="15">
        <v>5743</v>
      </c>
      <c r="AA118" s="17">
        <v>2.7</v>
      </c>
    </row>
    <row r="119" spans="3:27" hidden="1">
      <c r="C119" s="13">
        <f t="shared" si="72"/>
        <v>99</v>
      </c>
      <c r="D119" s="14">
        <f t="shared" si="70"/>
        <v>2072</v>
      </c>
      <c r="E119" s="14">
        <f t="shared" si="71"/>
        <v>4856</v>
      </c>
      <c r="F119" s="13">
        <f t="shared" si="73"/>
        <v>2072</v>
      </c>
      <c r="G119" s="13">
        <f t="shared" si="69"/>
        <v>4856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5">
        <v>2072</v>
      </c>
      <c r="U119" s="16">
        <v>0.32013999999999998</v>
      </c>
      <c r="V119" s="15">
        <v>1722</v>
      </c>
      <c r="W119" s="17">
        <v>2.4</v>
      </c>
      <c r="X119" s="15">
        <v>4856</v>
      </c>
      <c r="Y119" s="16">
        <v>0.29207</v>
      </c>
      <c r="Z119" s="15">
        <v>4113</v>
      </c>
      <c r="AA119" s="17">
        <v>2.6</v>
      </c>
    </row>
    <row r="120" spans="3:27" hidden="1">
      <c r="C120" s="13">
        <f t="shared" si="72"/>
        <v>100</v>
      </c>
      <c r="D120" s="14">
        <f t="shared" si="70"/>
        <v>1408</v>
      </c>
      <c r="E120" s="14">
        <f t="shared" si="71"/>
        <v>3437</v>
      </c>
      <c r="F120" s="13">
        <f t="shared" si="73"/>
        <v>1408</v>
      </c>
      <c r="G120" s="13">
        <f t="shared" si="69"/>
        <v>3437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5">
        <v>1408</v>
      </c>
      <c r="U120" s="16">
        <v>0.33389999999999997</v>
      </c>
      <c r="V120" s="15">
        <v>3204</v>
      </c>
      <c r="W120" s="17">
        <v>2.2999999999999998</v>
      </c>
      <c r="X120" s="15">
        <v>3437</v>
      </c>
      <c r="Y120" s="16">
        <v>0.30786999999999998</v>
      </c>
      <c r="Z120" s="15">
        <v>8550</v>
      </c>
      <c r="AA120" s="17">
        <v>2.5</v>
      </c>
    </row>
    <row r="121" spans="3:27" hidden="1">
      <c r="C121" s="18">
        <f t="shared" si="72"/>
        <v>101</v>
      </c>
      <c r="D121" s="3">
        <f>D120*70%</f>
        <v>985.59999999999991</v>
      </c>
      <c r="E121" s="3">
        <f t="shared" ref="E121:G121" si="74">E120*70%</f>
        <v>2405.8999999999996</v>
      </c>
      <c r="F121" s="19">
        <f>F120*60%</f>
        <v>844.8</v>
      </c>
      <c r="G121" s="19">
        <f t="shared" si="74"/>
        <v>2405.8999999999996</v>
      </c>
    </row>
    <row r="122" spans="3:27" hidden="1">
      <c r="C122" s="18">
        <f t="shared" si="72"/>
        <v>102</v>
      </c>
      <c r="F122" s="19">
        <f t="shared" ref="F122:F144" si="75">F121*60%</f>
        <v>506.87999999999994</v>
      </c>
      <c r="G122" s="19">
        <f t="shared" ref="G122:G144" si="76">G121*70%</f>
        <v>1684.1299999999997</v>
      </c>
    </row>
    <row r="123" spans="3:27" hidden="1">
      <c r="C123" s="18">
        <f t="shared" si="72"/>
        <v>103</v>
      </c>
      <c r="F123" s="19">
        <f t="shared" si="75"/>
        <v>304.12799999999993</v>
      </c>
      <c r="G123" s="19">
        <f t="shared" si="76"/>
        <v>1178.8909999999996</v>
      </c>
    </row>
    <row r="124" spans="3:27" hidden="1">
      <c r="C124" s="18">
        <f t="shared" si="72"/>
        <v>104</v>
      </c>
      <c r="F124" s="19">
        <f t="shared" si="75"/>
        <v>182.47679999999994</v>
      </c>
      <c r="G124" s="19">
        <f t="shared" si="76"/>
        <v>825.22369999999967</v>
      </c>
    </row>
    <row r="125" spans="3:27" hidden="1">
      <c r="C125" s="18">
        <f t="shared" si="72"/>
        <v>105</v>
      </c>
      <c r="F125" s="19">
        <f t="shared" si="75"/>
        <v>109.48607999999996</v>
      </c>
      <c r="G125" s="19">
        <f t="shared" si="76"/>
        <v>577.65658999999971</v>
      </c>
    </row>
    <row r="126" spans="3:27" hidden="1">
      <c r="C126" s="18">
        <f t="shared" si="72"/>
        <v>106</v>
      </c>
      <c r="F126" s="19">
        <f t="shared" si="75"/>
        <v>65.691647999999972</v>
      </c>
      <c r="G126" s="19">
        <f t="shared" si="76"/>
        <v>404.3596129999998</v>
      </c>
    </row>
    <row r="127" spans="3:27" hidden="1">
      <c r="C127" s="18">
        <f t="shared" si="72"/>
        <v>107</v>
      </c>
      <c r="F127" s="19">
        <f t="shared" si="75"/>
        <v>39.414988799999982</v>
      </c>
      <c r="G127" s="19">
        <f t="shared" si="76"/>
        <v>283.05172909999982</v>
      </c>
    </row>
    <row r="128" spans="3:27" hidden="1">
      <c r="C128" s="18">
        <f t="shared" si="72"/>
        <v>108</v>
      </c>
      <c r="F128" s="19">
        <f t="shared" si="75"/>
        <v>23.648993279999988</v>
      </c>
      <c r="G128" s="19">
        <f t="shared" si="76"/>
        <v>198.13621036999987</v>
      </c>
    </row>
    <row r="129" spans="3:7" hidden="1">
      <c r="C129" s="18">
        <f t="shared" si="72"/>
        <v>109</v>
      </c>
      <c r="F129" s="19">
        <f t="shared" si="75"/>
        <v>14.189395967999992</v>
      </c>
      <c r="G129" s="19">
        <f t="shared" si="76"/>
        <v>138.6953472589999</v>
      </c>
    </row>
    <row r="130" spans="3:7" hidden="1">
      <c r="C130" s="18">
        <f t="shared" si="72"/>
        <v>110</v>
      </c>
      <c r="F130" s="19">
        <f t="shared" si="75"/>
        <v>8.5136375807999958</v>
      </c>
      <c r="G130" s="19">
        <f t="shared" si="76"/>
        <v>97.086743081299929</v>
      </c>
    </row>
    <row r="131" spans="3:7" hidden="1">
      <c r="C131" s="18">
        <f t="shared" si="72"/>
        <v>111</v>
      </c>
      <c r="F131" s="19">
        <f t="shared" si="75"/>
        <v>5.1081825484799976</v>
      </c>
      <c r="G131" s="19">
        <f t="shared" si="76"/>
        <v>67.960720156909943</v>
      </c>
    </row>
    <row r="132" spans="3:7" hidden="1">
      <c r="C132" s="18">
        <f t="shared" si="72"/>
        <v>112</v>
      </c>
      <c r="F132" s="19">
        <f t="shared" si="75"/>
        <v>3.0649095290879984</v>
      </c>
      <c r="G132" s="19">
        <f t="shared" si="76"/>
        <v>47.572504109836956</v>
      </c>
    </row>
    <row r="133" spans="3:7" hidden="1">
      <c r="C133" s="18">
        <f t="shared" si="72"/>
        <v>113</v>
      </c>
      <c r="F133" s="19">
        <f t="shared" si="75"/>
        <v>1.838945717452799</v>
      </c>
      <c r="G133" s="19">
        <f t="shared" si="76"/>
        <v>33.300752876885866</v>
      </c>
    </row>
    <row r="134" spans="3:7" hidden="1">
      <c r="C134" s="18">
        <f t="shared" si="72"/>
        <v>114</v>
      </c>
      <c r="F134" s="19">
        <f t="shared" si="75"/>
        <v>1.1033674304716794</v>
      </c>
      <c r="G134" s="19">
        <f t="shared" si="76"/>
        <v>23.310527013820106</v>
      </c>
    </row>
    <row r="135" spans="3:7" hidden="1">
      <c r="C135" s="18">
        <f t="shared" si="72"/>
        <v>115</v>
      </c>
      <c r="F135" s="19">
        <f t="shared" si="75"/>
        <v>0.6620204582830076</v>
      </c>
      <c r="G135" s="19">
        <f t="shared" si="76"/>
        <v>16.317368909674073</v>
      </c>
    </row>
    <row r="136" spans="3:7" hidden="1">
      <c r="C136" s="18">
        <f t="shared" si="72"/>
        <v>116</v>
      </c>
      <c r="F136" s="19">
        <f t="shared" si="75"/>
        <v>0.39721227496980455</v>
      </c>
      <c r="G136" s="19">
        <f t="shared" si="76"/>
        <v>11.42215823677185</v>
      </c>
    </row>
    <row r="137" spans="3:7" hidden="1">
      <c r="C137" s="18">
        <f t="shared" si="72"/>
        <v>117</v>
      </c>
      <c r="F137" s="19">
        <f t="shared" si="75"/>
        <v>0.23832736498188273</v>
      </c>
      <c r="G137" s="19">
        <f t="shared" si="76"/>
        <v>7.9955107657402946</v>
      </c>
    </row>
    <row r="138" spans="3:7" hidden="1">
      <c r="C138" s="18">
        <f t="shared" si="72"/>
        <v>118</v>
      </c>
      <c r="F138" s="19">
        <f t="shared" si="75"/>
        <v>0.14299641898912963</v>
      </c>
      <c r="G138" s="19">
        <f t="shared" si="76"/>
        <v>5.5968575360182058</v>
      </c>
    </row>
    <row r="139" spans="3:7" hidden="1">
      <c r="C139" s="18">
        <f t="shared" si="72"/>
        <v>119</v>
      </c>
      <c r="F139" s="19">
        <f t="shared" si="75"/>
        <v>8.5797851393477773E-2</v>
      </c>
      <c r="G139" s="19">
        <f t="shared" si="76"/>
        <v>3.9178002752127439</v>
      </c>
    </row>
    <row r="140" spans="3:7" hidden="1">
      <c r="C140" s="18">
        <f t="shared" si="72"/>
        <v>120</v>
      </c>
      <c r="F140" s="19">
        <f t="shared" si="75"/>
        <v>5.1478710836086662E-2</v>
      </c>
      <c r="G140" s="19">
        <f t="shared" si="76"/>
        <v>2.7424601926489207</v>
      </c>
    </row>
    <row r="141" spans="3:7" hidden="1">
      <c r="C141" s="18">
        <f t="shared" si="72"/>
        <v>121</v>
      </c>
      <c r="F141" s="19">
        <f t="shared" si="75"/>
        <v>3.0887226501651995E-2</v>
      </c>
      <c r="G141" s="19">
        <f t="shared" si="76"/>
        <v>1.9197221348542444</v>
      </c>
    </row>
    <row r="142" spans="3:7" hidden="1">
      <c r="C142" s="18">
        <f t="shared" si="72"/>
        <v>122</v>
      </c>
      <c r="F142" s="19">
        <f t="shared" si="75"/>
        <v>1.8532335900991195E-2</v>
      </c>
      <c r="G142" s="19">
        <f t="shared" si="76"/>
        <v>1.3438054943979709</v>
      </c>
    </row>
    <row r="143" spans="3:7" hidden="1">
      <c r="C143" s="18">
        <f t="shared" si="72"/>
        <v>123</v>
      </c>
      <c r="F143" s="19">
        <f t="shared" si="75"/>
        <v>1.1119401540594718E-2</v>
      </c>
      <c r="G143" s="19">
        <f t="shared" si="76"/>
        <v>0.94066384607857956</v>
      </c>
    </row>
    <row r="144" spans="3:7" hidden="1">
      <c r="C144" s="18">
        <f t="shared" si="72"/>
        <v>124</v>
      </c>
      <c r="F144" s="19">
        <f t="shared" si="75"/>
        <v>6.6716409243568302E-3</v>
      </c>
      <c r="G144" s="19">
        <f t="shared" si="76"/>
        <v>0.6584646922550057</v>
      </c>
    </row>
    <row r="145" spans="2:2" hidden="1"/>
    <row r="146" spans="2:2" hidden="1"/>
    <row r="147" spans="2:2" hidden="1"/>
    <row r="148" spans="2:2" hidden="1"/>
    <row r="149" spans="2:2" hidden="1"/>
    <row r="150" spans="2:2" hidden="1"/>
    <row r="151" spans="2:2" hidden="1"/>
    <row r="152" spans="2:2" hidden="1"/>
    <row r="153" spans="2:2" hidden="1"/>
    <row r="157" spans="2:2">
      <c r="B157" s="32" t="s">
        <v>29</v>
      </c>
    </row>
  </sheetData>
  <sheetProtection password="E4D6" sheet="1" objects="1" scenarios="1" selectLockedCells="1"/>
  <mergeCells count="2">
    <mergeCell ref="T11:W11"/>
    <mergeCell ref="X11:AA11"/>
  </mergeCells>
  <dataValidations count="1">
    <dataValidation type="list" allowBlank="1" showInputMessage="1" showErrorMessage="1" sqref="C3:C4">
      <formula1>$AD$1:$AD$2</formula1>
    </dataValidation>
  </dataValidations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Mortality</vt:lpstr>
    </vt:vector>
  </TitlesOfParts>
  <Company>Insight Wealth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Mitchell</dc:creator>
  <cp:lastModifiedBy>Joel Mitchell</cp:lastModifiedBy>
  <dcterms:created xsi:type="dcterms:W3CDTF">2015-10-02T00:54:31Z</dcterms:created>
  <dcterms:modified xsi:type="dcterms:W3CDTF">2016-07-14T09:23:57Z</dcterms:modified>
</cp:coreProperties>
</file>